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10" yWindow="420" windowWidth="28440" windowHeight="14235" activeTab="1"/>
  </bookViews>
  <sheets>
    <sheet name="Rekapitulace stavby" sheetId="1" r:id="rId1"/>
    <sheet name="02 - SO 02 - Přístavba, Z..." sheetId="2" r:id="rId2"/>
  </sheets>
  <definedNames>
    <definedName name="_xlnm._FilterDatabase" localSheetId="1" hidden="1">'02 - SO 02 - Přístavba, Z...'!$C$87:$K$135</definedName>
    <definedName name="_xlnm.Print_Titles" localSheetId="1">'02 - SO 02 - Přístavba, Z...'!$87:$87</definedName>
    <definedName name="_xlnm.Print_Titles" localSheetId="0">'Rekapitulace stavby'!$52:$52</definedName>
    <definedName name="_xlnm.Print_Area" localSheetId="1">'02 - SO 02 - Přístavba, Z...'!$C$4:$J$39,'02 - SO 02 - Přístavba, Z...'!$C$45:$J$69,'02 - SO 02 - Přístavba, Z...'!$C$75:$K$135</definedName>
    <definedName name="_xlnm.Print_Area" localSheetId="0">'Rekapitulace stavby'!$D$4:$AO$36,'Rekapitulace stavby'!$C$42:$AQ$56</definedName>
  </definedNames>
  <calcPr calcId="144525"/>
</workbook>
</file>

<file path=xl/calcChain.xml><?xml version="1.0" encoding="utf-8"?>
<calcChain xmlns="http://schemas.openxmlformats.org/spreadsheetml/2006/main">
  <c r="J132" i="2" l="1"/>
  <c r="J66" i="2" s="1"/>
  <c r="J37" i="2"/>
  <c r="J36" i="2"/>
  <c r="AY55" i="1" s="1"/>
  <c r="J35" i="2"/>
  <c r="AX55" i="1"/>
  <c r="BI135" i="2"/>
  <c r="BH135" i="2"/>
  <c r="BG135" i="2"/>
  <c r="BF135" i="2"/>
  <c r="T135" i="2"/>
  <c r="T134" i="2" s="1"/>
  <c r="T133" i="2" s="1"/>
  <c r="R135" i="2"/>
  <c r="R134" i="2" s="1"/>
  <c r="R133" i="2" s="1"/>
  <c r="P135" i="2"/>
  <c r="P134" i="2"/>
  <c r="P133" i="2" s="1"/>
  <c r="BI131" i="2"/>
  <c r="BH131" i="2"/>
  <c r="BG131" i="2"/>
  <c r="BF131" i="2"/>
  <c r="T131" i="2"/>
  <c r="T130" i="2"/>
  <c r="R131" i="2"/>
  <c r="R130" i="2" s="1"/>
  <c r="R128" i="2" s="1"/>
  <c r="P131" i="2"/>
  <c r="P130" i="2"/>
  <c r="BI129" i="2"/>
  <c r="BH129" i="2"/>
  <c r="BG129" i="2"/>
  <c r="BF129" i="2"/>
  <c r="T129" i="2"/>
  <c r="T128" i="2" s="1"/>
  <c r="R129" i="2"/>
  <c r="P129" i="2"/>
  <c r="P128" i="2" s="1"/>
  <c r="BI127" i="2"/>
  <c r="BH127" i="2"/>
  <c r="BG127" i="2"/>
  <c r="BF127" i="2"/>
  <c r="T127" i="2"/>
  <c r="R127" i="2"/>
  <c r="P127" i="2"/>
  <c r="BI126" i="2"/>
  <c r="BH126" i="2"/>
  <c r="BG126" i="2"/>
  <c r="BF126" i="2"/>
  <c r="T126" i="2"/>
  <c r="R126" i="2"/>
  <c r="P126" i="2"/>
  <c r="BI125" i="2"/>
  <c r="BH125" i="2"/>
  <c r="BG125" i="2"/>
  <c r="BF125" i="2"/>
  <c r="T125" i="2"/>
  <c r="R125" i="2"/>
  <c r="P125" i="2"/>
  <c r="BI124" i="2"/>
  <c r="BH124" i="2"/>
  <c r="BG124" i="2"/>
  <c r="BF124" i="2"/>
  <c r="T124" i="2"/>
  <c r="R124" i="2"/>
  <c r="P124" i="2"/>
  <c r="BI123" i="2"/>
  <c r="BH123" i="2"/>
  <c r="BG123" i="2"/>
  <c r="BF123" i="2"/>
  <c r="T123" i="2"/>
  <c r="R123" i="2"/>
  <c r="P123" i="2"/>
  <c r="BI122" i="2"/>
  <c r="BH122" i="2"/>
  <c r="BG122" i="2"/>
  <c r="BF122" i="2"/>
  <c r="T122" i="2"/>
  <c r="R122" i="2"/>
  <c r="P122" i="2"/>
  <c r="BI121" i="2"/>
  <c r="BH121" i="2"/>
  <c r="BG121" i="2"/>
  <c r="BF121" i="2"/>
  <c r="T121" i="2"/>
  <c r="R121" i="2"/>
  <c r="P121" i="2"/>
  <c r="BI120" i="2"/>
  <c r="BH120" i="2"/>
  <c r="BG120" i="2"/>
  <c r="BF120" i="2"/>
  <c r="T120" i="2"/>
  <c r="R120" i="2"/>
  <c r="P120" i="2"/>
  <c r="BI119" i="2"/>
  <c r="BH119" i="2"/>
  <c r="BG119" i="2"/>
  <c r="BF119" i="2"/>
  <c r="T119" i="2"/>
  <c r="R119" i="2"/>
  <c r="P119" i="2"/>
  <c r="BI118" i="2"/>
  <c r="BH118" i="2"/>
  <c r="BG118" i="2"/>
  <c r="BF118" i="2"/>
  <c r="T118" i="2"/>
  <c r="R118" i="2"/>
  <c r="P118" i="2"/>
  <c r="BI117" i="2"/>
  <c r="BH117" i="2"/>
  <c r="BG117" i="2"/>
  <c r="BF117" i="2"/>
  <c r="T117" i="2"/>
  <c r="R117" i="2"/>
  <c r="P117" i="2"/>
  <c r="BI116" i="2"/>
  <c r="BH116" i="2"/>
  <c r="BG116" i="2"/>
  <c r="BF116" i="2"/>
  <c r="T116" i="2"/>
  <c r="R116" i="2"/>
  <c r="P116" i="2"/>
  <c r="BI115" i="2"/>
  <c r="BH115" i="2"/>
  <c r="BG115" i="2"/>
  <c r="BF115" i="2"/>
  <c r="T115" i="2"/>
  <c r="R115" i="2"/>
  <c r="P115" i="2"/>
  <c r="BI113" i="2"/>
  <c r="BH113" i="2"/>
  <c r="BG113" i="2"/>
  <c r="BF113" i="2"/>
  <c r="T113" i="2"/>
  <c r="T112" i="2"/>
  <c r="R113" i="2"/>
  <c r="R112" i="2"/>
  <c r="P113" i="2"/>
  <c r="P112" i="2"/>
  <c r="BI111" i="2"/>
  <c r="BH111" i="2"/>
  <c r="BG111" i="2"/>
  <c r="BF111" i="2"/>
  <c r="T111" i="2"/>
  <c r="R111" i="2"/>
  <c r="P111" i="2"/>
  <c r="BI110" i="2"/>
  <c r="BH110" i="2"/>
  <c r="BG110" i="2"/>
  <c r="BF110" i="2"/>
  <c r="T110" i="2"/>
  <c r="R110" i="2"/>
  <c r="P110" i="2"/>
  <c r="BI109" i="2"/>
  <c r="BH109" i="2"/>
  <c r="BG109" i="2"/>
  <c r="BF109" i="2"/>
  <c r="T109" i="2"/>
  <c r="R109" i="2"/>
  <c r="P109" i="2"/>
  <c r="BI108" i="2"/>
  <c r="BH108" i="2"/>
  <c r="BG108" i="2"/>
  <c r="BF108" i="2"/>
  <c r="T108" i="2"/>
  <c r="R108" i="2"/>
  <c r="P108" i="2"/>
  <c r="BI107" i="2"/>
  <c r="BH107" i="2"/>
  <c r="BG107" i="2"/>
  <c r="BF107" i="2"/>
  <c r="T107" i="2"/>
  <c r="R107" i="2"/>
  <c r="P107" i="2"/>
  <c r="BI106" i="2"/>
  <c r="BH106" i="2"/>
  <c r="BG106" i="2"/>
  <c r="BF106" i="2"/>
  <c r="T106" i="2"/>
  <c r="R106" i="2"/>
  <c r="P106" i="2"/>
  <c r="BI105" i="2"/>
  <c r="BH105" i="2"/>
  <c r="BG105" i="2"/>
  <c r="BF105" i="2"/>
  <c r="T105" i="2"/>
  <c r="R105" i="2"/>
  <c r="P105" i="2"/>
  <c r="BI104" i="2"/>
  <c r="BH104" i="2"/>
  <c r="BG104" i="2"/>
  <c r="BF104" i="2"/>
  <c r="T104" i="2"/>
  <c r="R104" i="2"/>
  <c r="P104" i="2"/>
  <c r="BI103" i="2"/>
  <c r="BH103" i="2"/>
  <c r="BG103" i="2"/>
  <c r="BF103" i="2"/>
  <c r="T103" i="2"/>
  <c r="R103" i="2"/>
  <c r="P103" i="2"/>
  <c r="BI102" i="2"/>
  <c r="BH102" i="2"/>
  <c r="BG102" i="2"/>
  <c r="BF102" i="2"/>
  <c r="T102" i="2"/>
  <c r="R102" i="2"/>
  <c r="P102" i="2"/>
  <c r="BI101" i="2"/>
  <c r="BH101" i="2"/>
  <c r="BG101" i="2"/>
  <c r="BF101" i="2"/>
  <c r="T101" i="2"/>
  <c r="R101" i="2"/>
  <c r="P101" i="2"/>
  <c r="BI100" i="2"/>
  <c r="BH100" i="2"/>
  <c r="BG100" i="2"/>
  <c r="BF100" i="2"/>
  <c r="T100" i="2"/>
  <c r="R100" i="2"/>
  <c r="P100" i="2"/>
  <c r="BI99" i="2"/>
  <c r="BH99" i="2"/>
  <c r="BG99" i="2"/>
  <c r="BF99" i="2"/>
  <c r="T99" i="2"/>
  <c r="R99" i="2"/>
  <c r="P99" i="2"/>
  <c r="BI98" i="2"/>
  <c r="BH98" i="2"/>
  <c r="BG98" i="2"/>
  <c r="BF98" i="2"/>
  <c r="T98" i="2"/>
  <c r="R98" i="2"/>
  <c r="P98" i="2"/>
  <c r="BI97" i="2"/>
  <c r="BH97" i="2"/>
  <c r="BG97" i="2"/>
  <c r="BF97" i="2"/>
  <c r="T97" i="2"/>
  <c r="R97" i="2"/>
  <c r="P97" i="2"/>
  <c r="BI96" i="2"/>
  <c r="BH96" i="2"/>
  <c r="BG96" i="2"/>
  <c r="BF96" i="2"/>
  <c r="T96" i="2"/>
  <c r="R96" i="2"/>
  <c r="P96" i="2"/>
  <c r="BI95" i="2"/>
  <c r="BH95" i="2"/>
  <c r="BG95" i="2"/>
  <c r="BF95" i="2"/>
  <c r="T95" i="2"/>
  <c r="R95" i="2"/>
  <c r="P95" i="2"/>
  <c r="BI94" i="2"/>
  <c r="BH94" i="2"/>
  <c r="BG94" i="2"/>
  <c r="BF94" i="2"/>
  <c r="T94" i="2"/>
  <c r="R94" i="2"/>
  <c r="P94" i="2"/>
  <c r="BI93" i="2"/>
  <c r="BH93" i="2"/>
  <c r="BG93" i="2"/>
  <c r="BF93" i="2"/>
  <c r="T93" i="2"/>
  <c r="R93" i="2"/>
  <c r="P93" i="2"/>
  <c r="BI92" i="2"/>
  <c r="BH92" i="2"/>
  <c r="BG92" i="2"/>
  <c r="BF92" i="2"/>
  <c r="T92" i="2"/>
  <c r="R92" i="2"/>
  <c r="P92" i="2"/>
  <c r="BI91" i="2"/>
  <c r="BH91" i="2"/>
  <c r="BG91" i="2"/>
  <c r="BF91" i="2"/>
  <c r="T91" i="2"/>
  <c r="R91" i="2"/>
  <c r="P91" i="2"/>
  <c r="F82" i="2"/>
  <c r="E80" i="2"/>
  <c r="F52" i="2"/>
  <c r="E50" i="2"/>
  <c r="J24" i="2"/>
  <c r="E24" i="2"/>
  <c r="J55" i="2"/>
  <c r="J23" i="2"/>
  <c r="J21" i="2"/>
  <c r="E21" i="2"/>
  <c r="J84" i="2"/>
  <c r="J20" i="2"/>
  <c r="J18" i="2"/>
  <c r="E18" i="2"/>
  <c r="F85" i="2"/>
  <c r="J17" i="2"/>
  <c r="J15" i="2"/>
  <c r="E15" i="2"/>
  <c r="F84" i="2"/>
  <c r="J14" i="2"/>
  <c r="J12" i="2"/>
  <c r="J82" i="2"/>
  <c r="E7" i="2"/>
  <c r="E48" i="2" s="1"/>
  <c r="L50" i="1"/>
  <c r="AM50" i="1"/>
  <c r="AM49" i="1"/>
  <c r="L49" i="1"/>
  <c r="AM47" i="1"/>
  <c r="L47" i="1"/>
  <c r="L45" i="1"/>
  <c r="L44" i="1"/>
  <c r="J123" i="2"/>
  <c r="J109" i="2"/>
  <c r="BK104" i="2"/>
  <c r="BK96" i="2"/>
  <c r="J129" i="2"/>
  <c r="J116" i="2"/>
  <c r="BK108" i="2"/>
  <c r="J99" i="2"/>
  <c r="BK91" i="2"/>
  <c r="BK127" i="2"/>
  <c r="BK121" i="2"/>
  <c r="J115" i="2"/>
  <c r="BK106" i="2"/>
  <c r="J101" i="2"/>
  <c r="BK124" i="2"/>
  <c r="J117" i="2"/>
  <c r="BK107" i="2"/>
  <c r="BK100" i="2"/>
  <c r="BK95" i="2"/>
  <c r="J131" i="2"/>
  <c r="J118" i="2"/>
  <c r="J108" i="2"/>
  <c r="BK97" i="2"/>
  <c r="J92" i="2"/>
  <c r="J119" i="2"/>
  <c r="J110" i="2"/>
  <c r="J100" i="2"/>
  <c r="J93" i="2"/>
  <c r="BK129" i="2"/>
  <c r="BK122" i="2"/>
  <c r="BK118" i="2"/>
  <c r="BK110" i="2"/>
  <c r="J104" i="2"/>
  <c r="BK98" i="2"/>
  <c r="J126" i="2"/>
  <c r="J121" i="2"/>
  <c r="BK115" i="2"/>
  <c r="J105" i="2"/>
  <c r="J96" i="2"/>
  <c r="AS54" i="1"/>
  <c r="J125" i="2"/>
  <c r="BK117" i="2"/>
  <c r="BK105" i="2"/>
  <c r="J98" i="2"/>
  <c r="J91" i="2"/>
  <c r="J113" i="2"/>
  <c r="J106" i="2"/>
  <c r="J97" i="2"/>
  <c r="J135" i="2"/>
  <c r="BK126" i="2"/>
  <c r="BK120" i="2"/>
  <c r="J111" i="2"/>
  <c r="BK103" i="2"/>
  <c r="BK131" i="2"/>
  <c r="BK123" i="2"/>
  <c r="BK116" i="2"/>
  <c r="BK109" i="2"/>
  <c r="BK102" i="2"/>
  <c r="BK94" i="2"/>
  <c r="BK135" i="2"/>
  <c r="J122" i="2"/>
  <c r="BK101" i="2"/>
  <c r="BK93" i="2"/>
  <c r="J127" i="2"/>
  <c r="BK111" i="2"/>
  <c r="J103" i="2"/>
  <c r="J95" i="2"/>
  <c r="J124" i="2"/>
  <c r="BK119" i="2"/>
  <c r="J107" i="2"/>
  <c r="J102" i="2"/>
  <c r="J94" i="2"/>
  <c r="BK125" i="2"/>
  <c r="J120" i="2"/>
  <c r="BK113" i="2"/>
  <c r="BK99" i="2"/>
  <c r="BK92" i="2"/>
  <c r="BK114" i="2" l="1"/>
  <c r="J114" i="2" s="1"/>
  <c r="J63" i="2" s="1"/>
  <c r="P114" i="2"/>
  <c r="BK90" i="2"/>
  <c r="J90" i="2" s="1"/>
  <c r="J61" i="2" s="1"/>
  <c r="T90" i="2"/>
  <c r="R114" i="2"/>
  <c r="P90" i="2"/>
  <c r="P89" i="2" s="1"/>
  <c r="P88" i="2" s="1"/>
  <c r="AU55" i="1" s="1"/>
  <c r="AU54" i="1" s="1"/>
  <c r="R90" i="2"/>
  <c r="R89" i="2" s="1"/>
  <c r="R88" i="2" s="1"/>
  <c r="T114" i="2"/>
  <c r="F54" i="2"/>
  <c r="E78" i="2"/>
  <c r="J85" i="2"/>
  <c r="BE92" i="2"/>
  <c r="BE100" i="2"/>
  <c r="BE105" i="2"/>
  <c r="BE109" i="2"/>
  <c r="BE122" i="2"/>
  <c r="BE126" i="2"/>
  <c r="BE135" i="2"/>
  <c r="J54" i="2"/>
  <c r="BE95" i="2"/>
  <c r="BE96" i="2"/>
  <c r="BE99" i="2"/>
  <c r="BE107" i="2"/>
  <c r="BE108" i="2"/>
  <c r="BE125" i="2"/>
  <c r="J52" i="2"/>
  <c r="F55" i="2"/>
  <c r="BE91" i="2"/>
  <c r="BE93" i="2"/>
  <c r="BE97" i="2"/>
  <c r="BE98" i="2"/>
  <c r="BE101" i="2"/>
  <c r="BE103" i="2"/>
  <c r="BE104" i="2"/>
  <c r="BE106" i="2"/>
  <c r="BE113" i="2"/>
  <c r="BE117" i="2"/>
  <c r="BE120" i="2"/>
  <c r="BE121" i="2"/>
  <c r="BE123" i="2"/>
  <c r="BE124" i="2"/>
  <c r="BE131" i="2"/>
  <c r="BK112" i="2"/>
  <c r="J112" i="2"/>
  <c r="J62" i="2" s="1"/>
  <c r="BK130" i="2"/>
  <c r="J130" i="2" s="1"/>
  <c r="J65" i="2" s="1"/>
  <c r="BK134" i="2"/>
  <c r="J134" i="2" s="1"/>
  <c r="J68" i="2" s="1"/>
  <c r="BE94" i="2"/>
  <c r="BE102" i="2"/>
  <c r="BE110" i="2"/>
  <c r="BE111" i="2"/>
  <c r="BE115" i="2"/>
  <c r="BE116" i="2"/>
  <c r="BE118" i="2"/>
  <c r="BE119" i="2"/>
  <c r="BE127" i="2"/>
  <c r="BE129" i="2"/>
  <c r="F37" i="2"/>
  <c r="BD55" i="1" s="1"/>
  <c r="BD54" i="1" s="1"/>
  <c r="W33" i="1" s="1"/>
  <c r="F35" i="2"/>
  <c r="BB55" i="1" s="1"/>
  <c r="BB54" i="1" s="1"/>
  <c r="W31" i="1" s="1"/>
  <c r="F36" i="2"/>
  <c r="BC55" i="1" s="1"/>
  <c r="BC54" i="1" s="1"/>
  <c r="AY54" i="1" s="1"/>
  <c r="F34" i="2"/>
  <c r="BA55" i="1"/>
  <c r="BA54" i="1" s="1"/>
  <c r="W30" i="1" s="1"/>
  <c r="J34" i="2"/>
  <c r="AW55" i="1"/>
  <c r="T89" i="2" l="1"/>
  <c r="T88" i="2"/>
  <c r="BK128" i="2"/>
  <c r="J128" i="2" s="1"/>
  <c r="J64" i="2" s="1"/>
  <c r="BK133" i="2"/>
  <c r="J133" i="2"/>
  <c r="J67" i="2"/>
  <c r="AX54" i="1"/>
  <c r="AW54" i="1"/>
  <c r="AK30" i="1"/>
  <c r="F33" i="2"/>
  <c r="AZ55" i="1" s="1"/>
  <c r="AZ54" i="1" s="1"/>
  <c r="W29" i="1" s="1"/>
  <c r="J33" i="2"/>
  <c r="AV55" i="1" s="1"/>
  <c r="AT55" i="1" s="1"/>
  <c r="W32" i="1"/>
  <c r="BK89" i="2" l="1"/>
  <c r="J89" i="2" s="1"/>
  <c r="J60" i="2" s="1"/>
  <c r="BK88" i="2"/>
  <c r="J88" i="2"/>
  <c r="J30" i="2" s="1"/>
  <c r="AG55" i="1" s="1"/>
  <c r="AG54" i="1" s="1"/>
  <c r="AK26" i="1" s="1"/>
  <c r="AV54" i="1"/>
  <c r="AK29" i="1"/>
  <c r="J39" i="2" l="1"/>
  <c r="J59" i="2"/>
  <c r="AN55" i="1"/>
  <c r="AK35" i="1"/>
  <c r="AT54" i="1"/>
  <c r="AN54" i="1" l="1"/>
</calcChain>
</file>

<file path=xl/sharedStrings.xml><?xml version="1.0" encoding="utf-8"?>
<sst xmlns="http://schemas.openxmlformats.org/spreadsheetml/2006/main" count="855" uniqueCount="284">
  <si>
    <t>Export Komplet</t>
  </si>
  <si>
    <t>VZ</t>
  </si>
  <si>
    <t>2.0</t>
  </si>
  <si>
    <t>ZAMOK</t>
  </si>
  <si>
    <t>False</t>
  </si>
  <si>
    <t>{6d25b9b8-ab7b-4e8b-b30b-e135f2b89ab9}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</si>
  <si>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</si>
  <si>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</si>
  <si>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</si>
  <si>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</si>
  <si>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</si>
  <si>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</si>
  <si>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</si>
  <si>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</si>
  <si>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2020/005/500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</si>
  <si>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</si>
  <si>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</si>
  <si>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Turnov areál Maškova zahrada, Přístavba a vestavba zimního stadionu</t>
  </si>
  <si>
    <t>KSO:</t>
  </si>
  <si>
    <t/>
  </si>
  <si>
    <t>CC-CZ:</t>
  </si>
  <si>
    <t>Místo:</t>
  </si>
  <si>
    <t xml:space="preserve"> </t>
  </si>
  <si>
    <t>Datum:</t>
  </si>
  <si>
    <t>4. 6. 2020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</si>
  <si>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</si>
  <si>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</si>
  <si>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</si>
  <si>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</si>
  <si>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</si>
  <si>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</si>
  <si>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</si>
  <si>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</si>
  <si>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</si>
  <si>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</si>
  <si>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</si>
  <si>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</si>
  <si>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</si>
  <si>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</si>
  <si>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</si>
  <si>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</si>
  <si>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</si>
  <si>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</si>
  <si>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</si>
  <si>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</si>
  <si>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</si>
  <si>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</si>
  <si>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</si>
  <si>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</si>
  <si>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</si>
  <si>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</si>
  <si>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</si>
  <si>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</si>
  <si>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</si>
  <si>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</si>
  <si>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</si>
  <si>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</si>
  <si>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</si>
  <si>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</si>
  <si>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</si>
  <si>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</si>
  <si>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</si>
  <si>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</si>
  <si>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</si>
  <si>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</si>
  <si>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</si>
  <si>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</si>
  <si>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</si>
  <si>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</si>
  <si>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</si>
  <si>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</si>
  <si>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</si>
  <si>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</si>
  <si>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</si>
  <si>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02</t>
  </si>
  <si>
    <t>SO 02 - Přístavba, ZTI-Kanalizační přípojka</t>
  </si>
  <si>
    <t>STA</t>
  </si>
  <si>
    <t>1</t>
  </si>
  <si>
    <t>{c1ffe2a6-f180-4458-a279-7646977dd9b0}</t>
  </si>
  <si>
    <t>2</t>
  </si>
  <si>
    <t>KRYCÍ LIST SOUPISU PRACÍ</t>
  </si>
  <si>
    <t>Objekt:</t>
  </si>
  <si>
    <t>02 - SO 02 - Přístavba, ZTI-Kanalizační přípojka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</si>
  <si>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</si>
  <si>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</si>
  <si>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</si>
  <si>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</si>
  <si>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</si>
  <si>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</si>
  <si>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3 - Svislé a komplet konstrukce</t>
  </si>
  <si>
    <t xml:space="preserve">    8 - Trubní vedení</t>
  </si>
  <si>
    <t xml:space="preserve">    9 - Ostatní konstrukce a práce, bourání</t>
  </si>
  <si>
    <t xml:space="preserve">      99 - Přesun hmot a manipulace se sutí</t>
  </si>
  <si>
    <t xml:space="preserve">    998 - Přesun hmot</t>
  </si>
  <si>
    <t>PSV - Práce a dodávky PSV</t>
  </si>
  <si>
    <t xml:space="preserve">    721 - Zdravotechnika - vnitřní kanalizace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</si>
  <si>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</si>
  <si>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</si>
  <si>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</si>
  <si>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</si>
  <si>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</si>
  <si>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</si>
  <si>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</si>
  <si>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</si>
  <si>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</si>
  <si>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</si>
  <si>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</si>
  <si>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</si>
  <si>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</si>
  <si>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</si>
  <si>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</si>
  <si>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</si>
  <si>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</si>
  <si>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</si>
  <si>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119001421</t>
  </si>
  <si>
    <t>Dočasné zajištění podzemního potrubí nebo vedení ve výkopišti ve stavu i poloze, ve kterých byla na začátku zemních prací a to s podepřením, vzepřením nebo vyvěšením, příp. s ochranným bedněním, se zřízením a odstraněním zajišťovací konstrukce, s opotřebením hmot kabelů a kabelových tratí z volně ložených kabelů a to do 3 kabelů</t>
  </si>
  <si>
    <t>m</t>
  </si>
  <si>
    <t>CS ÚRS 2020 01</t>
  </si>
  <si>
    <t>4</t>
  </si>
  <si>
    <t>100721260</t>
  </si>
  <si>
    <t>119002121</t>
  </si>
  <si>
    <t>Pomocné konstrukce při zabezpečení výkopu vodorovné pochozí přechodová lávka délky do 2 m včetně zábradlí zřízení</t>
  </si>
  <si>
    <t>kus</t>
  </si>
  <si>
    <t>910090050</t>
  </si>
  <si>
    <t>3</t>
  </si>
  <si>
    <t>119003131</t>
  </si>
  <si>
    <t>Pomocné konstrukce při zabezpečení výkopu svislé výstražná páska zřízení</t>
  </si>
  <si>
    <t>-1642390143</t>
  </si>
  <si>
    <t>119003132</t>
  </si>
  <si>
    <t>Pomocné konstrukce při zabezpečení výkopu svislé výstražná páska odstranění</t>
  </si>
  <si>
    <t>357586472</t>
  </si>
  <si>
    <t>5</t>
  </si>
  <si>
    <t>121151103</t>
  </si>
  <si>
    <t>Sejmutí ornice strojně při souvislé ploše do 100 m2, tl. vrstvy do 200 mm</t>
  </si>
  <si>
    <t>m2</t>
  </si>
  <si>
    <t>676934751</t>
  </si>
  <si>
    <t>6</t>
  </si>
  <si>
    <t>132251254</t>
  </si>
  <si>
    <t>Hloubení nezapažených rýh šířky přes 800 do 2 000 mm strojně s urovnáním dna do předepsaného profilu a spádu v hornině třídy těžitelnosti I skupiny 3 přes 100 do 500 m3</t>
  </si>
  <si>
    <t>m3</t>
  </si>
  <si>
    <t>-669303827</t>
  </si>
  <si>
    <t>7</t>
  </si>
  <si>
    <t>139001101</t>
  </si>
  <si>
    <t>Příplatek k cenám hloubených vykopávek za ztížení vykopávky v blízkosti podzemního vedení nebo výbušnin pro jakoukoliv třídu horniny</t>
  </si>
  <si>
    <t>-1586675807</t>
  </si>
  <si>
    <t>8</t>
  </si>
  <si>
    <t>151101101</t>
  </si>
  <si>
    <t>Zřízení pažení a rozepření stěn rýh pro podzemní vedení příložné pro jakoukoliv mezerovitost, hloubky do 2 m</t>
  </si>
  <si>
    <t>-61965478</t>
  </si>
  <si>
    <t>9</t>
  </si>
  <si>
    <t>151101111</t>
  </si>
  <si>
    <t>Pažení a rozepření stěň a rýh pro podzemní vedení pro všechny šířky rýhy, příložné hl.&lt;2m - odstranění</t>
  </si>
  <si>
    <t>-1728662841</t>
  </si>
  <si>
    <t>10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</si>
  <si>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</si>
  <si>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</si>
  <si>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535480867</t>
  </si>
  <si>
    <t>11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</si>
  <si>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</si>
  <si>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</si>
  <si>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-969360960</t>
  </si>
  <si>
    <t>12</t>
  </si>
  <si>
    <t>167151101</t>
  </si>
  <si>
    <t>Nakládání, skládání a překládání neulehlého výkopku nebo sypaniny strojně nakládání, množství do 100 m3, z horniny třídy těžitelnosti I, skupiny 1 až 3</t>
  </si>
  <si>
    <t>123650422</t>
  </si>
  <si>
    <t>13</t>
  </si>
  <si>
    <t>171201201</t>
  </si>
  <si>
    <t>Uložení sypaniny na skládku</t>
  </si>
  <si>
    <t>-694412553</t>
  </si>
  <si>
    <t>14</t>
  </si>
  <si>
    <t>171201221</t>
  </si>
  <si>
    <t>Poplatek za uložení stavebního odpadu na skládce (skládkovné) zeminy a kamení zatříděného do Katalogu odpadů pod kódem 17 05 04</t>
  </si>
  <si>
    <t>t</t>
  </si>
  <si>
    <t>-1119880486</t>
  </si>
  <si>
    <t>174101103</t>
  </si>
  <si>
    <t>Obsyp potrubí písčitým materiálem</t>
  </si>
  <si>
    <t>-81014246</t>
  </si>
  <si>
    <t>16</t>
  </si>
  <si>
    <t>M</t>
  </si>
  <si>
    <t>58337302</t>
  </si>
  <si>
    <t>štěrkopísek frakce 0/16</t>
  </si>
  <si>
    <t>1378079929</t>
  </si>
  <si>
    <t>38</t>
  </si>
  <si>
    <t>174111101</t>
  </si>
  <si>
    <t>Zásyp sypaninou z jakékoliv horniny ručně s uložením výkopku ve vrstvách se zhutněním jam, šachet, rýh nebo kolem objektů v těchto vykopávkách</t>
  </si>
  <si>
    <t>2143164904</t>
  </si>
  <si>
    <t>39</t>
  </si>
  <si>
    <t>58344171</t>
  </si>
  <si>
    <t>štěrkodrť frakce 0/32</t>
  </si>
  <si>
    <t>128</t>
  </si>
  <si>
    <t>1507606269</t>
  </si>
  <si>
    <t>17</t>
  </si>
  <si>
    <t>175151101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</si>
  <si>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</si>
  <si>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91794176</t>
  </si>
  <si>
    <t>18</t>
  </si>
  <si>
    <t>181351003</t>
  </si>
  <si>
    <t>Rozprostření a urovnání ornice v rovině nebo ve svahu sklonu do 1:5 strojně při souvislé ploše do 100 m2, tl. vrstvy do 200 mm</t>
  </si>
  <si>
    <t>1409860299</t>
  </si>
  <si>
    <t>19</t>
  </si>
  <si>
    <t>181951112</t>
  </si>
  <si>
    <t>Úprava pláně vyrovnáním výškových rozdílů strojně v hornině třídy těžitelnosti I, skupiny 1 až 3 se zhutněním</t>
  </si>
  <si>
    <t>333303649</t>
  </si>
  <si>
    <t>Svislé a komplet konstrukce</t>
  </si>
  <si>
    <t>20</t>
  </si>
  <si>
    <t>451573111</t>
  </si>
  <si>
    <t>Lože výkopu ze ŠP</t>
  </si>
  <si>
    <t>2099521219</t>
  </si>
  <si>
    <t>Trubní vedení</t>
  </si>
  <si>
    <t>23</t>
  </si>
  <si>
    <t>871315221</t>
  </si>
  <si>
    <t>Kanalizační potrubí z tvrdého PVC v otevřeném výkopu ve sklonu do 20 %, hladkého plnostěnného jednovrstvého, tuhost třídy SN 8 DN 160</t>
  </si>
  <si>
    <t>915958034</t>
  </si>
  <si>
    <t>24</t>
  </si>
  <si>
    <t>877310310</t>
  </si>
  <si>
    <t>Montáž tvarovek na kanalizačním plastovém potrubí z polypropylenu PP hladkého plnostěnného kolen DN 150</t>
  </si>
  <si>
    <t>-2069725993</t>
  </si>
  <si>
    <t>25</t>
  </si>
  <si>
    <t>28617162</t>
  </si>
  <si>
    <t>koleno kanalizační PP SN16 15° DN 150</t>
  </si>
  <si>
    <t>-1697157922</t>
  </si>
  <si>
    <t>26</t>
  </si>
  <si>
    <t>894812003</t>
  </si>
  <si>
    <t>Revizní a čistící šachta z polypropylenu PP pro hladké trouby DN 400 šachtové dno (DN šachty / DN trubního vedení) DN 400/150 pravý a levý přítok</t>
  </si>
  <si>
    <t>538501693</t>
  </si>
  <si>
    <t>27</t>
  </si>
  <si>
    <t>894812032</t>
  </si>
  <si>
    <t>Revizní a čistící šachta z polypropylenu PP pro hladké trouby DN 400 roura šachtová korugovaná bez hrdla, světlé hloubky 1500 mm</t>
  </si>
  <si>
    <t>-810733487</t>
  </si>
  <si>
    <t>28</t>
  </si>
  <si>
    <t>894812041</t>
  </si>
  <si>
    <t>Revizní a čistící šachta z polypropylenu PP pro hladké trouby DN 400 roura šachtová korugovaná Příplatek k cenám 2031 - 2035 za uříznutí šachtové roury</t>
  </si>
  <si>
    <t>626773274</t>
  </si>
  <si>
    <t>29</t>
  </si>
  <si>
    <t>894812061</t>
  </si>
  <si>
    <t>Revizní a čistící šachta z polypropylenu PP pro hladké trouby DN 400 poklop litinový (pro třídu zatížení) pochůzí (A15)</t>
  </si>
  <si>
    <t>203822258</t>
  </si>
  <si>
    <t>43</t>
  </si>
  <si>
    <t>894812612</t>
  </si>
  <si>
    <t>Vyříznutí a utěsnění otvoru ve stěně šachty DN 160</t>
  </si>
  <si>
    <t>CS ÚRS 2013 01</t>
  </si>
  <si>
    <t>11184162</t>
  </si>
  <si>
    <t>31</t>
  </si>
  <si>
    <t>899623151</t>
  </si>
  <si>
    <t>Obetonování potrubí nebo zdiva stok betonem prostým v otevřeném výkopu, beton tř. C 16/20</t>
  </si>
  <si>
    <t>-719997906</t>
  </si>
  <si>
    <t>32</t>
  </si>
  <si>
    <t>899643111</t>
  </si>
  <si>
    <t>Bednění pro obetonování potrubí v otevřeném výkopu</t>
  </si>
  <si>
    <t>991023741</t>
  </si>
  <si>
    <t>33</t>
  </si>
  <si>
    <t>899712111</t>
  </si>
  <si>
    <t>Orientační tabulky na vodovodních a kanalizačních řadech na zdivu</t>
  </si>
  <si>
    <t>-819272501</t>
  </si>
  <si>
    <t>34</t>
  </si>
  <si>
    <t>899721111</t>
  </si>
  <si>
    <t>Signalizační vodič na potrubí PVC DN do 150 mm</t>
  </si>
  <si>
    <t>CS ÚRS 2016 01</t>
  </si>
  <si>
    <t>376323256</t>
  </si>
  <si>
    <t>35</t>
  </si>
  <si>
    <t>899722112</t>
  </si>
  <si>
    <t>Krytí potrubí z plastů výstražnou fólií z PVC šířky 25 cm</t>
  </si>
  <si>
    <t>-1662771649</t>
  </si>
  <si>
    <t>Ostatní konstrukce a práce, bourání</t>
  </si>
  <si>
    <t>40</t>
  </si>
  <si>
    <t>919726123</t>
  </si>
  <si>
    <t>Geotextilie netkaná pro ochranu, separaci nebo filtraci měrná hmotnost přes 300 do 500 g/m2</t>
  </si>
  <si>
    <t>-255933262</t>
  </si>
  <si>
    <t>99</t>
  </si>
  <si>
    <t>Přesun hmot a manipulace se sutí</t>
  </si>
  <si>
    <t>42</t>
  </si>
  <si>
    <t>998276101</t>
  </si>
  <si>
    <t>Přesun hmot pro trubní vedení z trub z plastických hmot otevřený výkop</t>
  </si>
  <si>
    <t>-114698241</t>
  </si>
  <si>
    <t>998</t>
  </si>
  <si>
    <t>Přesun hmot</t>
  </si>
  <si>
    <t>PSV</t>
  </si>
  <si>
    <t>Práce a dodávky PSV</t>
  </si>
  <si>
    <t>721</t>
  </si>
  <si>
    <t>Zdravotechnika - vnitřní kanalizace</t>
  </si>
  <si>
    <t>37</t>
  </si>
  <si>
    <t>721290822</t>
  </si>
  <si>
    <t>Vnitrostaveništní přemístění vybouraných (demontovaných) hmot vnitřní kanalizace vodorovně do 100 m v objektech výšky přes 6 do 12 m</t>
  </si>
  <si>
    <t>575091575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</si>
</sst>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25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18" fillId="4" borderId="8" xfId="0" applyFont="1" applyFill="1" applyBorder="1" applyAlignment="1" applyProtection="1">
      <alignment horizontal="center" vertical="center"/>
    </xf>
    <xf numFmtId="0" fontId="19" fillId="0" borderId="16" xfId="0" applyFont="1" applyBorder="1" applyAlignment="1" applyProtection="1">
      <alignment horizontal="center" vertical="center" wrapText="1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6" fillId="0" borderId="14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9" xfId="0" applyNumberFormat="1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0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3" xfId="0" applyBorder="1" applyAlignment="1">
      <alignment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4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8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8" fillId="4" borderId="16" xfId="0" applyFont="1" applyFill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  <protection locked="0"/>
    </xf>
    <xf numFmtId="0" fontId="18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8" fillId="0" borderId="12" xfId="0" applyNumberFormat="1" applyFont="1" applyBorder="1" applyAlignment="1" applyProtection="1"/>
    <xf numFmtId="166" fontId="28" fillId="0" borderId="13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8" fillId="0" borderId="22" xfId="0" applyFont="1" applyBorder="1" applyAlignment="1" applyProtection="1">
      <alignment horizontal="center" vertical="center"/>
    </xf>
    <xf numFmtId="49" fontId="18" fillId="0" borderId="22" xfId="0" applyNumberFormat="1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167" fontId="18" fillId="0" borderId="22" xfId="0" applyNumberFormat="1" applyFont="1" applyBorder="1" applyAlignment="1" applyProtection="1">
      <alignment vertical="center"/>
    </xf>
    <xf numFmtId="4" fontId="18" fillId="2" borderId="22" xfId="0" applyNumberFormat="1" applyFont="1" applyFill="1" applyBorder="1" applyAlignment="1" applyProtection="1">
      <alignment vertical="center"/>
      <protection locked="0"/>
    </xf>
    <xf numFmtId="4" fontId="18" fillId="0" borderId="22" xfId="0" applyNumberFormat="1" applyFont="1" applyBorder="1" applyAlignment="1" applyProtection="1">
      <alignment vertical="center"/>
    </xf>
    <xf numFmtId="0" fontId="19" fillId="2" borderId="14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5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0" fillId="0" borderId="22" xfId="0" applyFont="1" applyBorder="1" applyAlignment="1" applyProtection="1">
      <alignment horizontal="center" vertical="center"/>
    </xf>
    <xf numFmtId="49" fontId="30" fillId="0" borderId="22" xfId="0" applyNumberFormat="1" applyFont="1" applyBorder="1" applyAlignment="1" applyProtection="1">
      <alignment horizontal="left" vertical="center" wrapText="1"/>
    </xf>
    <xf numFmtId="0" fontId="30" fillId="0" borderId="22" xfId="0" applyFont="1" applyBorder="1" applyAlignment="1" applyProtection="1">
      <alignment horizontal="left" vertical="center" wrapText="1"/>
    </xf>
    <xf numFmtId="0" fontId="30" fillId="0" borderId="22" xfId="0" applyFont="1" applyBorder="1" applyAlignment="1" applyProtection="1">
      <alignment horizontal="center" vertical="center" wrapText="1"/>
    </xf>
    <xf numFmtId="167" fontId="30" fillId="0" borderId="22" xfId="0" applyNumberFormat="1" applyFont="1" applyBorder="1" applyAlignment="1" applyProtection="1">
      <alignment vertical="center"/>
    </xf>
    <xf numFmtId="4" fontId="30" fillId="2" borderId="22" xfId="0" applyNumberFormat="1" applyFont="1" applyFill="1" applyBorder="1" applyAlignment="1" applyProtection="1">
      <alignment vertical="center"/>
      <protection locked="0"/>
    </xf>
    <xf numFmtId="4" fontId="30" fillId="0" borderId="22" xfId="0" applyNumberFormat="1" applyFont="1" applyBorder="1" applyAlignment="1" applyProtection="1">
      <alignment vertical="center"/>
    </xf>
    <xf numFmtId="0" fontId="31" fillId="0" borderId="3" xfId="0" applyFont="1" applyBorder="1" applyAlignment="1">
      <alignment vertical="center"/>
    </xf>
    <xf numFmtId="0" fontId="30" fillId="2" borderId="14" xfId="0" applyFont="1" applyFill="1" applyBorder="1" applyAlignment="1" applyProtection="1">
      <alignment horizontal="left" vertical="center"/>
      <protection locked="0"/>
    </xf>
    <xf numFmtId="0" fontId="30" fillId="0" borderId="0" xfId="0" applyFont="1" applyBorder="1" applyAlignment="1" applyProtection="1">
      <alignment horizontal="center" vertical="center"/>
    </xf>
    <xf numFmtId="0" fontId="19" fillId="2" borderId="19" xfId="0" applyFont="1" applyFill="1" applyBorder="1" applyAlignment="1" applyProtection="1">
      <alignment horizontal="left" vertical="center"/>
      <protection locked="0"/>
    </xf>
    <xf numFmtId="0" fontId="19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19" fillId="0" borderId="20" xfId="0" applyNumberFormat="1" applyFont="1" applyBorder="1" applyAlignment="1" applyProtection="1">
      <alignment vertical="center"/>
    </xf>
    <xf numFmtId="166" fontId="19" fillId="0" borderId="21" xfId="0" applyNumberFormat="1" applyFont="1" applyBorder="1" applyAlignment="1" applyProtection="1">
      <alignment vertical="center"/>
    </xf>
    <xf numFmtId="0" fontId="0" fillId="0" borderId="0" xfId="0"/>
    <xf numFmtId="0" fontId="18" fillId="4" borderId="6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left"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17" fillId="0" borderId="14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4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7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pans="1:74" s="1" customFormat="1" ht="36.950000000000003" customHeight="1">
      <c r="AR2" s="208"/>
      <c r="AS2" s="208"/>
      <c r="AT2" s="208"/>
      <c r="AU2" s="208"/>
      <c r="AV2" s="208"/>
      <c r="AW2" s="208"/>
      <c r="AX2" s="208"/>
      <c r="AY2" s="208"/>
      <c r="AZ2" s="208"/>
      <c r="BA2" s="208"/>
      <c r="BB2" s="208"/>
      <c r="BC2" s="208"/>
      <c r="BD2" s="208"/>
      <c r="BE2" s="208"/>
      <c r="BS2" s="14" t="s">
        <v>6</v>
      </c>
      <c r="BT2" s="14" t="s">
        <v>7</v>
      </c>
    </row>
    <row r="3" spans="1:74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pans="1:74" s="1" customFormat="1" ht="24.95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pans="1:74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39" t="s">
        <v>14</v>
      </c>
      <c r="L5" s="240"/>
      <c r="M5" s="240"/>
      <c r="N5" s="240"/>
      <c r="O5" s="240"/>
      <c r="P5" s="240"/>
      <c r="Q5" s="240"/>
      <c r="R5" s="240"/>
      <c r="S5" s="240"/>
      <c r="T5" s="240"/>
      <c r="U5" s="240"/>
      <c r="V5" s="240"/>
      <c r="W5" s="240"/>
      <c r="X5" s="240"/>
      <c r="Y5" s="240"/>
      <c r="Z5" s="240"/>
      <c r="AA5" s="240"/>
      <c r="AB5" s="240"/>
      <c r="AC5" s="240"/>
      <c r="AD5" s="240"/>
      <c r="AE5" s="240"/>
      <c r="AF5" s="240"/>
      <c r="AG5" s="240"/>
      <c r="AH5" s="240"/>
      <c r="AI5" s="240"/>
      <c r="AJ5" s="240"/>
      <c r="AK5" s="240"/>
      <c r="AL5" s="240"/>
      <c r="AM5" s="240"/>
      <c r="AN5" s="240"/>
      <c r="AO5" s="240"/>
      <c r="AP5" s="19"/>
      <c r="AQ5" s="19"/>
      <c r="AR5" s="17"/>
      <c r="BE5" s="236" t="s">
        <v>15</v>
      </c>
      <c r="BS5" s="14" t="s">
        <v>6</v>
      </c>
    </row>
    <row r="6" spans="1:74" s="1" customFormat="1" ht="36.950000000000003" customHeight="1">
      <c r="B6" s="18"/>
      <c r="C6" s="19"/>
      <c r="D6" s="25" t="s">
        <v>16</v>
      </c>
      <c r="E6" s="19"/>
      <c r="F6" s="19"/>
      <c r="G6" s="19"/>
      <c r="H6" s="19"/>
      <c r="I6" s="19"/>
      <c r="J6" s="19"/>
      <c r="K6" s="241" t="s">
        <v>17</v>
      </c>
      <c r="L6" s="240"/>
      <c r="M6" s="240"/>
      <c r="N6" s="240"/>
      <c r="O6" s="240"/>
      <c r="P6" s="240"/>
      <c r="Q6" s="240"/>
      <c r="R6" s="240"/>
      <c r="S6" s="240"/>
      <c r="T6" s="240"/>
      <c r="U6" s="240"/>
      <c r="V6" s="240"/>
      <c r="W6" s="240"/>
      <c r="X6" s="240"/>
      <c r="Y6" s="240"/>
      <c r="Z6" s="240"/>
      <c r="AA6" s="240"/>
      <c r="AB6" s="240"/>
      <c r="AC6" s="240"/>
      <c r="AD6" s="240"/>
      <c r="AE6" s="240"/>
      <c r="AF6" s="240"/>
      <c r="AG6" s="240"/>
      <c r="AH6" s="240"/>
      <c r="AI6" s="240"/>
      <c r="AJ6" s="240"/>
      <c r="AK6" s="240"/>
      <c r="AL6" s="240"/>
      <c r="AM6" s="240"/>
      <c r="AN6" s="240"/>
      <c r="AO6" s="240"/>
      <c r="AP6" s="19"/>
      <c r="AQ6" s="19"/>
      <c r="AR6" s="17"/>
      <c r="BE6" s="237"/>
      <c r="BS6" s="14" t="s">
        <v>6</v>
      </c>
    </row>
    <row r="7" spans="1:74" s="1" customFormat="1" ht="12" customHeight="1">
      <c r="B7" s="18"/>
      <c r="C7" s="19"/>
      <c r="D7" s="26" t="s">
        <v>18</v>
      </c>
      <c r="E7" s="19"/>
      <c r="F7" s="19"/>
      <c r="G7" s="19"/>
      <c r="H7" s="19"/>
      <c r="I7" s="19"/>
      <c r="J7" s="19"/>
      <c r="K7" s="24" t="s">
        <v>19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6" t="s">
        <v>20</v>
      </c>
      <c r="AL7" s="19"/>
      <c r="AM7" s="19"/>
      <c r="AN7" s="24" t="s">
        <v>19</v>
      </c>
      <c r="AO7" s="19"/>
      <c r="AP7" s="19"/>
      <c r="AQ7" s="19"/>
      <c r="AR7" s="17"/>
      <c r="BE7" s="237"/>
      <c r="BS7" s="14" t="s">
        <v>6</v>
      </c>
    </row>
    <row r="8" spans="1:74" s="1" customFormat="1" ht="12" customHeight="1">
      <c r="B8" s="18"/>
      <c r="C8" s="19"/>
      <c r="D8" s="26" t="s">
        <v>21</v>
      </c>
      <c r="E8" s="19"/>
      <c r="F8" s="19"/>
      <c r="G8" s="19"/>
      <c r="H8" s="19"/>
      <c r="I8" s="19"/>
      <c r="J8" s="19"/>
      <c r="K8" s="24" t="s">
        <v>22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6" t="s">
        <v>23</v>
      </c>
      <c r="AL8" s="19"/>
      <c r="AM8" s="19"/>
      <c r="AN8" s="27" t="s">
        <v>24</v>
      </c>
      <c r="AO8" s="19"/>
      <c r="AP8" s="19"/>
      <c r="AQ8" s="19"/>
      <c r="AR8" s="17"/>
      <c r="BE8" s="237"/>
      <c r="BS8" s="14" t="s">
        <v>6</v>
      </c>
    </row>
    <row r="9" spans="1:74" s="1" customFormat="1" ht="14.45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37"/>
      <c r="BS9" s="14" t="s">
        <v>6</v>
      </c>
    </row>
    <row r="10" spans="1:74" s="1" customFormat="1" ht="12" customHeight="1">
      <c r="B10" s="18"/>
      <c r="C10" s="19"/>
      <c r="D10" s="26" t="s">
        <v>25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6" t="s">
        <v>26</v>
      </c>
      <c r="AL10" s="19"/>
      <c r="AM10" s="19"/>
      <c r="AN10" s="24" t="s">
        <v>19</v>
      </c>
      <c r="AO10" s="19"/>
      <c r="AP10" s="19"/>
      <c r="AQ10" s="19"/>
      <c r="AR10" s="17"/>
      <c r="BE10" s="237"/>
      <c r="BS10" s="14" t="s">
        <v>6</v>
      </c>
    </row>
    <row r="11" spans="1:74" s="1" customFormat="1" ht="18.399999999999999" customHeight="1">
      <c r="B11" s="18"/>
      <c r="C11" s="19"/>
      <c r="D11" s="19"/>
      <c r="E11" s="24" t="s">
        <v>22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6" t="s">
        <v>27</v>
      </c>
      <c r="AL11" s="19"/>
      <c r="AM11" s="19"/>
      <c r="AN11" s="24" t="s">
        <v>19</v>
      </c>
      <c r="AO11" s="19"/>
      <c r="AP11" s="19"/>
      <c r="AQ11" s="19"/>
      <c r="AR11" s="17"/>
      <c r="BE11" s="237"/>
      <c r="BS11" s="14" t="s">
        <v>6</v>
      </c>
    </row>
    <row r="12" spans="1:74" s="1" customFormat="1" ht="6.95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37"/>
      <c r="BS12" s="14" t="s">
        <v>6</v>
      </c>
    </row>
    <row r="13" spans="1:74" s="1" customFormat="1" ht="12" customHeight="1">
      <c r="B13" s="18"/>
      <c r="C13" s="19"/>
      <c r="D13" s="26" t="s">
        <v>28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6" t="s">
        <v>26</v>
      </c>
      <c r="AL13" s="19"/>
      <c r="AM13" s="19"/>
      <c r="AN13" s="28" t="s">
        <v>29</v>
      </c>
      <c r="AO13" s="19"/>
      <c r="AP13" s="19"/>
      <c r="AQ13" s="19"/>
      <c r="AR13" s="17"/>
      <c r="BE13" s="237"/>
      <c r="BS13" s="14" t="s">
        <v>6</v>
      </c>
    </row>
    <row r="14" spans="1:74" ht="12.75">
      <c r="B14" s="18"/>
      <c r="C14" s="19"/>
      <c r="D14" s="19"/>
      <c r="E14" s="242" t="s">
        <v>29</v>
      </c>
      <c r="F14" s="243"/>
      <c r="G14" s="243"/>
      <c r="H14" s="243"/>
      <c r="I14" s="243"/>
      <c r="J14" s="243"/>
      <c r="K14" s="243"/>
      <c r="L14" s="243"/>
      <c r="M14" s="243"/>
      <c r="N14" s="243"/>
      <c r="O14" s="243"/>
      <c r="P14" s="243"/>
      <c r="Q14" s="243"/>
      <c r="R14" s="243"/>
      <c r="S14" s="243"/>
      <c r="T14" s="243"/>
      <c r="U14" s="243"/>
      <c r="V14" s="243"/>
      <c r="W14" s="243"/>
      <c r="X14" s="243"/>
      <c r="Y14" s="243"/>
      <c r="Z14" s="243"/>
      <c r="AA14" s="243"/>
      <c r="AB14" s="243"/>
      <c r="AC14" s="243"/>
      <c r="AD14" s="243"/>
      <c r="AE14" s="243"/>
      <c r="AF14" s="243"/>
      <c r="AG14" s="243"/>
      <c r="AH14" s="243"/>
      <c r="AI14" s="243"/>
      <c r="AJ14" s="243"/>
      <c r="AK14" s="26" t="s">
        <v>27</v>
      </c>
      <c r="AL14" s="19"/>
      <c r="AM14" s="19"/>
      <c r="AN14" s="28" t="s">
        <v>29</v>
      </c>
      <c r="AO14" s="19"/>
      <c r="AP14" s="19"/>
      <c r="AQ14" s="19"/>
      <c r="AR14" s="17"/>
      <c r="BE14" s="237"/>
      <c r="BS14" s="14" t="s">
        <v>6</v>
      </c>
    </row>
    <row r="15" spans="1:74" s="1" customFormat="1" ht="6.95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37"/>
      <c r="BS15" s="14" t="s">
        <v>4</v>
      </c>
    </row>
    <row r="16" spans="1:74" s="1" customFormat="1" ht="12" customHeight="1">
      <c r="B16" s="18"/>
      <c r="C16" s="19"/>
      <c r="D16" s="26" t="s">
        <v>30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6" t="s">
        <v>26</v>
      </c>
      <c r="AL16" s="19"/>
      <c r="AM16" s="19"/>
      <c r="AN16" s="24" t="s">
        <v>19</v>
      </c>
      <c r="AO16" s="19"/>
      <c r="AP16" s="19"/>
      <c r="AQ16" s="19"/>
      <c r="AR16" s="17"/>
      <c r="BE16" s="237"/>
      <c r="BS16" s="14" t="s">
        <v>4</v>
      </c>
    </row>
    <row r="17" spans="1:71" s="1" customFormat="1" ht="18.399999999999999" customHeight="1">
      <c r="B17" s="18"/>
      <c r="C17" s="19"/>
      <c r="D17" s="19"/>
      <c r="E17" s="24" t="s">
        <v>22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6" t="s">
        <v>27</v>
      </c>
      <c r="AL17" s="19"/>
      <c r="AM17" s="19"/>
      <c r="AN17" s="24" t="s">
        <v>19</v>
      </c>
      <c r="AO17" s="19"/>
      <c r="AP17" s="19"/>
      <c r="AQ17" s="19"/>
      <c r="AR17" s="17"/>
      <c r="BE17" s="237"/>
      <c r="BS17" s="14" t="s">
        <v>31</v>
      </c>
    </row>
    <row r="18" spans="1:71" s="1" customFormat="1" ht="6.95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37"/>
      <c r="BS18" s="14" t="s">
        <v>6</v>
      </c>
    </row>
    <row r="19" spans="1:71" s="1" customFormat="1" ht="12" customHeight="1">
      <c r="B19" s="18"/>
      <c r="C19" s="19"/>
      <c r="D19" s="26" t="s">
        <v>32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6" t="s">
        <v>26</v>
      </c>
      <c r="AL19" s="19"/>
      <c r="AM19" s="19"/>
      <c r="AN19" s="24" t="s">
        <v>19</v>
      </c>
      <c r="AO19" s="19"/>
      <c r="AP19" s="19"/>
      <c r="AQ19" s="19"/>
      <c r="AR19" s="17"/>
      <c r="BE19" s="237"/>
      <c r="BS19" s="14" t="s">
        <v>6</v>
      </c>
    </row>
    <row r="20" spans="1:71" s="1" customFormat="1" ht="18.399999999999999" customHeight="1">
      <c r="B20" s="18"/>
      <c r="C20" s="19"/>
      <c r="D20" s="19"/>
      <c r="E20" s="24" t="s">
        <v>22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6" t="s">
        <v>27</v>
      </c>
      <c r="AL20" s="19"/>
      <c r="AM20" s="19"/>
      <c r="AN20" s="24" t="s">
        <v>19</v>
      </c>
      <c r="AO20" s="19"/>
      <c r="AP20" s="19"/>
      <c r="AQ20" s="19"/>
      <c r="AR20" s="17"/>
      <c r="BE20" s="237"/>
      <c r="BS20" s="14" t="s">
        <v>4</v>
      </c>
    </row>
    <row r="21" spans="1:71" s="1" customFormat="1" ht="6.95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37"/>
    </row>
    <row r="22" spans="1:71" s="1" customFormat="1" ht="12" customHeight="1">
      <c r="B22" s="18"/>
      <c r="C22" s="19"/>
      <c r="D22" s="26" t="s">
        <v>33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37"/>
    </row>
    <row r="23" spans="1:71" s="1" customFormat="1" ht="47.25" customHeight="1">
      <c r="B23" s="18"/>
      <c r="C23" s="19"/>
      <c r="D23" s="19"/>
      <c r="E23" s="244" t="s">
        <v>34</v>
      </c>
      <c r="F23" s="244"/>
      <c r="G23" s="244"/>
      <c r="H23" s="244"/>
      <c r="I23" s="244"/>
      <c r="J23" s="244"/>
      <c r="K23" s="244"/>
      <c r="L23" s="244"/>
      <c r="M23" s="244"/>
      <c r="N23" s="244"/>
      <c r="O23" s="244"/>
      <c r="P23" s="244"/>
      <c r="Q23" s="244"/>
      <c r="R23" s="244"/>
      <c r="S23" s="244"/>
      <c r="T23" s="244"/>
      <c r="U23" s="244"/>
      <c r="V23" s="244"/>
      <c r="W23" s="244"/>
      <c r="X23" s="244"/>
      <c r="Y23" s="244"/>
      <c r="Z23" s="244"/>
      <c r="AA23" s="244"/>
      <c r="AB23" s="244"/>
      <c r="AC23" s="244"/>
      <c r="AD23" s="244"/>
      <c r="AE23" s="244"/>
      <c r="AF23" s="244"/>
      <c r="AG23" s="244"/>
      <c r="AH23" s="244"/>
      <c r="AI23" s="244"/>
      <c r="AJ23" s="244"/>
      <c r="AK23" s="244"/>
      <c r="AL23" s="244"/>
      <c r="AM23" s="244"/>
      <c r="AN23" s="244"/>
      <c r="AO23" s="19"/>
      <c r="AP23" s="19"/>
      <c r="AQ23" s="19"/>
      <c r="AR23" s="17"/>
      <c r="BE23" s="237"/>
    </row>
    <row r="24" spans="1:71" s="1" customFormat="1" ht="6.95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37"/>
    </row>
    <row r="25" spans="1:71" s="1" customFormat="1" ht="6.95" customHeight="1">
      <c r="B25" s="18"/>
      <c r="C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19"/>
      <c r="AQ25" s="19"/>
      <c r="AR25" s="17"/>
      <c r="BE25" s="237"/>
    </row>
    <row r="26" spans="1:71" s="2" customFormat="1" ht="25.9" customHeight="1">
      <c r="A26" s="31"/>
      <c r="B26" s="32"/>
      <c r="C26" s="33"/>
      <c r="D26" s="34" t="s">
        <v>35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45">
        <f>ROUND(AG54,2)</f>
        <v>0</v>
      </c>
      <c r="AL26" s="246"/>
      <c r="AM26" s="246"/>
      <c r="AN26" s="246"/>
      <c r="AO26" s="246"/>
      <c r="AP26" s="33"/>
      <c r="AQ26" s="33"/>
      <c r="AR26" s="36"/>
      <c r="BE26" s="237"/>
    </row>
    <row r="27" spans="1:71" s="2" customFormat="1" ht="6.95" customHeight="1">
      <c r="A27" s="31"/>
      <c r="B27" s="32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6"/>
      <c r="BE27" s="237"/>
    </row>
    <row r="28" spans="1:71" s="2" customFormat="1" ht="12.75">
      <c r="A28" s="31"/>
      <c r="B28" s="32"/>
      <c r="C28" s="33"/>
      <c r="D28" s="33"/>
      <c r="E28" s="33"/>
      <c r="F28" s="33"/>
      <c r="G28" s="33"/>
      <c r="H28" s="33"/>
      <c r="I28" s="33"/>
      <c r="J28" s="33"/>
      <c r="K28" s="33"/>
      <c r="L28" s="247" t="s">
        <v>36</v>
      </c>
      <c r="M28" s="247"/>
      <c r="N28" s="247"/>
      <c r="O28" s="247"/>
      <c r="P28" s="247"/>
      <c r="Q28" s="33"/>
      <c r="R28" s="33"/>
      <c r="S28" s="33"/>
      <c r="T28" s="33"/>
      <c r="U28" s="33"/>
      <c r="V28" s="33"/>
      <c r="W28" s="247" t="s">
        <v>37</v>
      </c>
      <c r="X28" s="247"/>
      <c r="Y28" s="247"/>
      <c r="Z28" s="247"/>
      <c r="AA28" s="247"/>
      <c r="AB28" s="247"/>
      <c r="AC28" s="247"/>
      <c r="AD28" s="247"/>
      <c r="AE28" s="247"/>
      <c r="AF28" s="33"/>
      <c r="AG28" s="33"/>
      <c r="AH28" s="33"/>
      <c r="AI28" s="33"/>
      <c r="AJ28" s="33"/>
      <c r="AK28" s="247" t="s">
        <v>38</v>
      </c>
      <c r="AL28" s="247"/>
      <c r="AM28" s="247"/>
      <c r="AN28" s="247"/>
      <c r="AO28" s="247"/>
      <c r="AP28" s="33"/>
      <c r="AQ28" s="33"/>
      <c r="AR28" s="36"/>
      <c r="BE28" s="237"/>
    </row>
    <row r="29" spans="1:71" s="3" customFormat="1" ht="14.45" customHeight="1">
      <c r="B29" s="37"/>
      <c r="C29" s="38"/>
      <c r="D29" s="26" t="s">
        <v>39</v>
      </c>
      <c r="E29" s="38"/>
      <c r="F29" s="26" t="s">
        <v>40</v>
      </c>
      <c r="G29" s="38"/>
      <c r="H29" s="38"/>
      <c r="I29" s="38"/>
      <c r="J29" s="38"/>
      <c r="K29" s="38"/>
      <c r="L29" s="231">
        <v>0.21</v>
      </c>
      <c r="M29" s="230"/>
      <c r="N29" s="230"/>
      <c r="O29" s="230"/>
      <c r="P29" s="230"/>
      <c r="Q29" s="38"/>
      <c r="R29" s="38"/>
      <c r="S29" s="38"/>
      <c r="T29" s="38"/>
      <c r="U29" s="38"/>
      <c r="V29" s="38"/>
      <c r="W29" s="229">
        <f>ROUND(AZ54, 2)</f>
        <v>0</v>
      </c>
      <c r="X29" s="230"/>
      <c r="Y29" s="230"/>
      <c r="Z29" s="230"/>
      <c r="AA29" s="230"/>
      <c r="AB29" s="230"/>
      <c r="AC29" s="230"/>
      <c r="AD29" s="230"/>
      <c r="AE29" s="230"/>
      <c r="AF29" s="38"/>
      <c r="AG29" s="38"/>
      <c r="AH29" s="38"/>
      <c r="AI29" s="38"/>
      <c r="AJ29" s="38"/>
      <c r="AK29" s="229">
        <f>ROUND(AV54, 2)</f>
        <v>0</v>
      </c>
      <c r="AL29" s="230"/>
      <c r="AM29" s="230"/>
      <c r="AN29" s="230"/>
      <c r="AO29" s="230"/>
      <c r="AP29" s="38"/>
      <c r="AQ29" s="38"/>
      <c r="AR29" s="39"/>
      <c r="BE29" s="238"/>
    </row>
    <row r="30" spans="1:71" s="3" customFormat="1" ht="14.45" customHeight="1">
      <c r="B30" s="37"/>
      <c r="C30" s="38"/>
      <c r="D30" s="38"/>
      <c r="E30" s="38"/>
      <c r="F30" s="26" t="s">
        <v>41</v>
      </c>
      <c r="G30" s="38"/>
      <c r="H30" s="38"/>
      <c r="I30" s="38"/>
      <c r="J30" s="38"/>
      <c r="K30" s="38"/>
      <c r="L30" s="231">
        <v>0.15</v>
      </c>
      <c r="M30" s="230"/>
      <c r="N30" s="230"/>
      <c r="O30" s="230"/>
      <c r="P30" s="230"/>
      <c r="Q30" s="38"/>
      <c r="R30" s="38"/>
      <c r="S30" s="38"/>
      <c r="T30" s="38"/>
      <c r="U30" s="38"/>
      <c r="V30" s="38"/>
      <c r="W30" s="229">
        <f>ROUND(BA54, 2)</f>
        <v>0</v>
      </c>
      <c r="X30" s="230"/>
      <c r="Y30" s="230"/>
      <c r="Z30" s="230"/>
      <c r="AA30" s="230"/>
      <c r="AB30" s="230"/>
      <c r="AC30" s="230"/>
      <c r="AD30" s="230"/>
      <c r="AE30" s="230"/>
      <c r="AF30" s="38"/>
      <c r="AG30" s="38"/>
      <c r="AH30" s="38"/>
      <c r="AI30" s="38"/>
      <c r="AJ30" s="38"/>
      <c r="AK30" s="229">
        <f>ROUND(AW54, 2)</f>
        <v>0</v>
      </c>
      <c r="AL30" s="230"/>
      <c r="AM30" s="230"/>
      <c r="AN30" s="230"/>
      <c r="AO30" s="230"/>
      <c r="AP30" s="38"/>
      <c r="AQ30" s="38"/>
      <c r="AR30" s="39"/>
      <c r="BE30" s="238"/>
    </row>
    <row r="31" spans="1:71" s="3" customFormat="1" ht="14.45" hidden="1" customHeight="1">
      <c r="B31" s="37"/>
      <c r="C31" s="38"/>
      <c r="D31" s="38"/>
      <c r="E31" s="38"/>
      <c r="F31" s="26" t="s">
        <v>42</v>
      </c>
      <c r="G31" s="38"/>
      <c r="H31" s="38"/>
      <c r="I31" s="38"/>
      <c r="J31" s="38"/>
      <c r="K31" s="38"/>
      <c r="L31" s="231">
        <v>0.21</v>
      </c>
      <c r="M31" s="230"/>
      <c r="N31" s="230"/>
      <c r="O31" s="230"/>
      <c r="P31" s="230"/>
      <c r="Q31" s="38"/>
      <c r="R31" s="38"/>
      <c r="S31" s="38"/>
      <c r="T31" s="38"/>
      <c r="U31" s="38"/>
      <c r="V31" s="38"/>
      <c r="W31" s="229">
        <f>ROUND(BB54, 2)</f>
        <v>0</v>
      </c>
      <c r="X31" s="230"/>
      <c r="Y31" s="230"/>
      <c r="Z31" s="230"/>
      <c r="AA31" s="230"/>
      <c r="AB31" s="230"/>
      <c r="AC31" s="230"/>
      <c r="AD31" s="230"/>
      <c r="AE31" s="230"/>
      <c r="AF31" s="38"/>
      <c r="AG31" s="38"/>
      <c r="AH31" s="38"/>
      <c r="AI31" s="38"/>
      <c r="AJ31" s="38"/>
      <c r="AK31" s="229">
        <v>0</v>
      </c>
      <c r="AL31" s="230"/>
      <c r="AM31" s="230"/>
      <c r="AN31" s="230"/>
      <c r="AO31" s="230"/>
      <c r="AP31" s="38"/>
      <c r="AQ31" s="38"/>
      <c r="AR31" s="39"/>
      <c r="BE31" s="238"/>
    </row>
    <row r="32" spans="1:71" s="3" customFormat="1" ht="14.45" hidden="1" customHeight="1">
      <c r="B32" s="37"/>
      <c r="C32" s="38"/>
      <c r="D32" s="38"/>
      <c r="E32" s="38"/>
      <c r="F32" s="26" t="s">
        <v>43</v>
      </c>
      <c r="G32" s="38"/>
      <c r="H32" s="38"/>
      <c r="I32" s="38"/>
      <c r="J32" s="38"/>
      <c r="K32" s="38"/>
      <c r="L32" s="231">
        <v>0.15</v>
      </c>
      <c r="M32" s="230"/>
      <c r="N32" s="230"/>
      <c r="O32" s="230"/>
      <c r="P32" s="230"/>
      <c r="Q32" s="38"/>
      <c r="R32" s="38"/>
      <c r="S32" s="38"/>
      <c r="T32" s="38"/>
      <c r="U32" s="38"/>
      <c r="V32" s="38"/>
      <c r="W32" s="229">
        <f>ROUND(BC54, 2)</f>
        <v>0</v>
      </c>
      <c r="X32" s="230"/>
      <c r="Y32" s="230"/>
      <c r="Z32" s="230"/>
      <c r="AA32" s="230"/>
      <c r="AB32" s="230"/>
      <c r="AC32" s="230"/>
      <c r="AD32" s="230"/>
      <c r="AE32" s="230"/>
      <c r="AF32" s="38"/>
      <c r="AG32" s="38"/>
      <c r="AH32" s="38"/>
      <c r="AI32" s="38"/>
      <c r="AJ32" s="38"/>
      <c r="AK32" s="229">
        <v>0</v>
      </c>
      <c r="AL32" s="230"/>
      <c r="AM32" s="230"/>
      <c r="AN32" s="230"/>
      <c r="AO32" s="230"/>
      <c r="AP32" s="38"/>
      <c r="AQ32" s="38"/>
      <c r="AR32" s="39"/>
      <c r="BE32" s="238"/>
    </row>
    <row r="33" spans="1:57" s="3" customFormat="1" ht="14.45" hidden="1" customHeight="1">
      <c r="B33" s="37"/>
      <c r="C33" s="38"/>
      <c r="D33" s="38"/>
      <c r="E33" s="38"/>
      <c r="F33" s="26" t="s">
        <v>44</v>
      </c>
      <c r="G33" s="38"/>
      <c r="H33" s="38"/>
      <c r="I33" s="38"/>
      <c r="J33" s="38"/>
      <c r="K33" s="38"/>
      <c r="L33" s="231">
        <v>0</v>
      </c>
      <c r="M33" s="230"/>
      <c r="N33" s="230"/>
      <c r="O33" s="230"/>
      <c r="P33" s="230"/>
      <c r="Q33" s="38"/>
      <c r="R33" s="38"/>
      <c r="S33" s="38"/>
      <c r="T33" s="38"/>
      <c r="U33" s="38"/>
      <c r="V33" s="38"/>
      <c r="W33" s="229">
        <f>ROUND(BD54, 2)</f>
        <v>0</v>
      </c>
      <c r="X33" s="230"/>
      <c r="Y33" s="230"/>
      <c r="Z33" s="230"/>
      <c r="AA33" s="230"/>
      <c r="AB33" s="230"/>
      <c r="AC33" s="230"/>
      <c r="AD33" s="230"/>
      <c r="AE33" s="230"/>
      <c r="AF33" s="38"/>
      <c r="AG33" s="38"/>
      <c r="AH33" s="38"/>
      <c r="AI33" s="38"/>
      <c r="AJ33" s="38"/>
      <c r="AK33" s="229">
        <v>0</v>
      </c>
      <c r="AL33" s="230"/>
      <c r="AM33" s="230"/>
      <c r="AN33" s="230"/>
      <c r="AO33" s="230"/>
      <c r="AP33" s="38"/>
      <c r="AQ33" s="38"/>
      <c r="AR33" s="39"/>
    </row>
    <row r="34" spans="1:57" s="2" customFormat="1" ht="6.95" customHeight="1">
      <c r="A34" s="31"/>
      <c r="B34" s="32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6"/>
      <c r="BE34" s="31"/>
    </row>
    <row r="35" spans="1:57" s="2" customFormat="1" ht="25.9" customHeight="1">
      <c r="A35" s="31"/>
      <c r="B35" s="32"/>
      <c r="C35" s="40"/>
      <c r="D35" s="41" t="s">
        <v>45</v>
      </c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3" t="s">
        <v>46</v>
      </c>
      <c r="U35" s="42"/>
      <c r="V35" s="42"/>
      <c r="W35" s="42"/>
      <c r="X35" s="232" t="s">
        <v>47</v>
      </c>
      <c r="Y35" s="233"/>
      <c r="Z35" s="233"/>
      <c r="AA35" s="233"/>
      <c r="AB35" s="233"/>
      <c r="AC35" s="42"/>
      <c r="AD35" s="42"/>
      <c r="AE35" s="42"/>
      <c r="AF35" s="42"/>
      <c r="AG35" s="42"/>
      <c r="AH35" s="42"/>
      <c r="AI35" s="42"/>
      <c r="AJ35" s="42"/>
      <c r="AK35" s="234">
        <f>SUM(AK26:AK33)</f>
        <v>0</v>
      </c>
      <c r="AL35" s="233"/>
      <c r="AM35" s="233"/>
      <c r="AN35" s="233"/>
      <c r="AO35" s="235"/>
      <c r="AP35" s="40"/>
      <c r="AQ35" s="40"/>
      <c r="AR35" s="36"/>
      <c r="BE35" s="31"/>
    </row>
    <row r="36" spans="1:57" s="2" customFormat="1" ht="6.95" customHeight="1">
      <c r="A36" s="31"/>
      <c r="B36" s="32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6"/>
      <c r="BE36" s="31"/>
    </row>
    <row r="37" spans="1:57" s="2" customFormat="1" ht="6.95" customHeight="1">
      <c r="A37" s="31"/>
      <c r="B37" s="44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45"/>
      <c r="S37" s="45"/>
      <c r="T37" s="45"/>
      <c r="U37" s="45"/>
      <c r="V37" s="45"/>
      <c r="W37" s="45"/>
      <c r="X37" s="45"/>
      <c r="Y37" s="45"/>
      <c r="Z37" s="45"/>
      <c r="AA37" s="45"/>
      <c r="AB37" s="45"/>
      <c r="AC37" s="45"/>
      <c r="AD37" s="45"/>
      <c r="AE37" s="45"/>
      <c r="AF37" s="45"/>
      <c r="AG37" s="45"/>
      <c r="AH37" s="45"/>
      <c r="AI37" s="45"/>
      <c r="AJ37" s="45"/>
      <c r="AK37" s="45"/>
      <c r="AL37" s="45"/>
      <c r="AM37" s="45"/>
      <c r="AN37" s="45"/>
      <c r="AO37" s="45"/>
      <c r="AP37" s="45"/>
      <c r="AQ37" s="45"/>
      <c r="AR37" s="36"/>
      <c r="BE37" s="31"/>
    </row>
    <row r="41" spans="1:57" s="2" customFormat="1" ht="6.95" customHeight="1">
      <c r="A41" s="31"/>
      <c r="B41" s="46"/>
      <c r="C41" s="47"/>
      <c r="D41" s="47"/>
      <c r="E41" s="47"/>
      <c r="F41" s="47"/>
      <c r="G41" s="47"/>
      <c r="H41" s="47"/>
      <c r="I41" s="47"/>
      <c r="J41" s="47"/>
      <c r="K41" s="47"/>
      <c r="L41" s="47"/>
      <c r="M41" s="47"/>
      <c r="N41" s="47"/>
      <c r="O41" s="47"/>
      <c r="P41" s="47"/>
      <c r="Q41" s="47"/>
      <c r="R41" s="47"/>
      <c r="S41" s="47"/>
      <c r="T41" s="47"/>
      <c r="U41" s="47"/>
      <c r="V41" s="47"/>
      <c r="W41" s="47"/>
      <c r="X41" s="47"/>
      <c r="Y41" s="47"/>
      <c r="Z41" s="47"/>
      <c r="AA41" s="47"/>
      <c r="AB41" s="47"/>
      <c r="AC41" s="47"/>
      <c r="AD41" s="47"/>
      <c r="AE41" s="47"/>
      <c r="AF41" s="47"/>
      <c r="AG41" s="47"/>
      <c r="AH41" s="47"/>
      <c r="AI41" s="47"/>
      <c r="AJ41" s="47"/>
      <c r="AK41" s="47"/>
      <c r="AL41" s="47"/>
      <c r="AM41" s="47"/>
      <c r="AN41" s="47"/>
      <c r="AO41" s="47"/>
      <c r="AP41" s="47"/>
      <c r="AQ41" s="47"/>
      <c r="AR41" s="36"/>
      <c r="BE41" s="31"/>
    </row>
    <row r="42" spans="1:57" s="2" customFormat="1" ht="24.95" customHeight="1">
      <c r="A42" s="31"/>
      <c r="B42" s="32"/>
      <c r="C42" s="20" t="s">
        <v>48</v>
      </c>
      <c r="D42" s="33"/>
      <c r="E42" s="33"/>
      <c r="F42" s="33"/>
      <c r="G42" s="33"/>
      <c r="H42" s="33"/>
      <c r="I42" s="33"/>
      <c r="J42" s="33"/>
      <c r="K42" s="33"/>
      <c r="L42" s="33"/>
      <c r="M42" s="33"/>
      <c r="N42" s="33"/>
      <c r="O42" s="33"/>
      <c r="P42" s="33"/>
      <c r="Q42" s="33"/>
      <c r="R42" s="3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  <c r="AF42" s="33"/>
      <c r="AG42" s="33"/>
      <c r="AH42" s="33"/>
      <c r="AI42" s="33"/>
      <c r="AJ42" s="33"/>
      <c r="AK42" s="33"/>
      <c r="AL42" s="33"/>
      <c r="AM42" s="33"/>
      <c r="AN42" s="33"/>
      <c r="AO42" s="33"/>
      <c r="AP42" s="33"/>
      <c r="AQ42" s="33"/>
      <c r="AR42" s="36"/>
      <c r="BE42" s="31"/>
    </row>
    <row r="43" spans="1:57" s="2" customFormat="1" ht="6.95" customHeight="1">
      <c r="A43" s="31"/>
      <c r="B43" s="32"/>
      <c r="C43" s="33"/>
      <c r="D43" s="33"/>
      <c r="E43" s="33"/>
      <c r="F43" s="33"/>
      <c r="G43" s="33"/>
      <c r="H43" s="33"/>
      <c r="I43" s="33"/>
      <c r="J43" s="33"/>
      <c r="K43" s="33"/>
      <c r="L43" s="33"/>
      <c r="M43" s="33"/>
      <c r="N43" s="33"/>
      <c r="O43" s="33"/>
      <c r="P43" s="33"/>
      <c r="Q43" s="33"/>
      <c r="R43" s="33"/>
      <c r="S43" s="33"/>
      <c r="T43" s="33"/>
      <c r="U43" s="33"/>
      <c r="V43" s="33"/>
      <c r="W43" s="33"/>
      <c r="X43" s="33"/>
      <c r="Y43" s="33"/>
      <c r="Z43" s="33"/>
      <c r="AA43" s="33"/>
      <c r="AB43" s="33"/>
      <c r="AC43" s="33"/>
      <c r="AD43" s="33"/>
      <c r="AE43" s="33"/>
      <c r="AF43" s="33"/>
      <c r="AG43" s="33"/>
      <c r="AH43" s="33"/>
      <c r="AI43" s="33"/>
      <c r="AJ43" s="33"/>
      <c r="AK43" s="33"/>
      <c r="AL43" s="33"/>
      <c r="AM43" s="33"/>
      <c r="AN43" s="33"/>
      <c r="AO43" s="33"/>
      <c r="AP43" s="33"/>
      <c r="AQ43" s="33"/>
      <c r="AR43" s="36"/>
      <c r="BE43" s="31"/>
    </row>
    <row r="44" spans="1:57" s="4" customFormat="1" ht="12" customHeight="1">
      <c r="B44" s="48"/>
      <c r="C44" s="26" t="s">
        <v>13</v>
      </c>
      <c r="D44" s="49"/>
      <c r="E44" s="49"/>
      <c r="F44" s="49"/>
      <c r="G44" s="49"/>
      <c r="H44" s="49"/>
      <c r="I44" s="49"/>
      <c r="J44" s="49"/>
      <c r="K44" s="49"/>
      <c r="L44" s="49" t="str">
        <f>K5</f>
        <v>2020/005/500</v>
      </c>
      <c r="M44" s="49"/>
      <c r="N44" s="49"/>
      <c r="O44" s="49"/>
      <c r="P44" s="49"/>
      <c r="Q44" s="49"/>
      <c r="R44" s="49"/>
      <c r="S44" s="49"/>
      <c r="T44" s="49"/>
      <c r="U44" s="49"/>
      <c r="V44" s="49"/>
      <c r="W44" s="49"/>
      <c r="X44" s="49"/>
      <c r="Y44" s="49"/>
      <c r="Z44" s="49"/>
      <c r="AA44" s="49"/>
      <c r="AB44" s="49"/>
      <c r="AC44" s="49"/>
      <c r="AD44" s="49"/>
      <c r="AE44" s="49"/>
      <c r="AF44" s="49"/>
      <c r="AG44" s="49"/>
      <c r="AH44" s="49"/>
      <c r="AI44" s="49"/>
      <c r="AJ44" s="49"/>
      <c r="AK44" s="49"/>
      <c r="AL44" s="49"/>
      <c r="AM44" s="49"/>
      <c r="AN44" s="49"/>
      <c r="AO44" s="49"/>
      <c r="AP44" s="49"/>
      <c r="AQ44" s="49"/>
      <c r="AR44" s="50"/>
    </row>
    <row r="45" spans="1:57" s="5" customFormat="1" ht="36.950000000000003" customHeight="1">
      <c r="B45" s="51"/>
      <c r="C45" s="52" t="s">
        <v>16</v>
      </c>
      <c r="D45" s="53"/>
      <c r="E45" s="53"/>
      <c r="F45" s="53"/>
      <c r="G45" s="53"/>
      <c r="H45" s="53"/>
      <c r="I45" s="53"/>
      <c r="J45" s="53"/>
      <c r="K45" s="53"/>
      <c r="L45" s="218" t="str">
        <f>K6</f>
        <v>Turnov areál Maškova zahrada, Přístavba a vestavba zimního stadionu</v>
      </c>
      <c r="M45" s="219"/>
      <c r="N45" s="219"/>
      <c r="O45" s="219"/>
      <c r="P45" s="219"/>
      <c r="Q45" s="219"/>
      <c r="R45" s="219"/>
      <c r="S45" s="219"/>
      <c r="T45" s="219"/>
      <c r="U45" s="219"/>
      <c r="V45" s="219"/>
      <c r="W45" s="219"/>
      <c r="X45" s="219"/>
      <c r="Y45" s="219"/>
      <c r="Z45" s="219"/>
      <c r="AA45" s="219"/>
      <c r="AB45" s="219"/>
      <c r="AC45" s="219"/>
      <c r="AD45" s="219"/>
      <c r="AE45" s="219"/>
      <c r="AF45" s="219"/>
      <c r="AG45" s="219"/>
      <c r="AH45" s="219"/>
      <c r="AI45" s="219"/>
      <c r="AJ45" s="219"/>
      <c r="AK45" s="219"/>
      <c r="AL45" s="219"/>
      <c r="AM45" s="219"/>
      <c r="AN45" s="219"/>
      <c r="AO45" s="219"/>
      <c r="AP45" s="53"/>
      <c r="AQ45" s="53"/>
      <c r="AR45" s="54"/>
    </row>
    <row r="46" spans="1:57" s="2" customFormat="1" ht="6.95" customHeight="1">
      <c r="A46" s="31"/>
      <c r="B46" s="32"/>
      <c r="C46" s="33"/>
      <c r="D46" s="33"/>
      <c r="E46" s="33"/>
      <c r="F46" s="33"/>
      <c r="G46" s="33"/>
      <c r="H46" s="33"/>
      <c r="I46" s="33"/>
      <c r="J46" s="33"/>
      <c r="K46" s="33"/>
      <c r="L46" s="33"/>
      <c r="M46" s="33"/>
      <c r="N46" s="33"/>
      <c r="O46" s="33"/>
      <c r="P46" s="33"/>
      <c r="Q46" s="33"/>
      <c r="R46" s="33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  <c r="AF46" s="33"/>
      <c r="AG46" s="33"/>
      <c r="AH46" s="33"/>
      <c r="AI46" s="33"/>
      <c r="AJ46" s="33"/>
      <c r="AK46" s="33"/>
      <c r="AL46" s="33"/>
      <c r="AM46" s="33"/>
      <c r="AN46" s="33"/>
      <c r="AO46" s="33"/>
      <c r="AP46" s="33"/>
      <c r="AQ46" s="33"/>
      <c r="AR46" s="36"/>
      <c r="BE46" s="31"/>
    </row>
    <row r="47" spans="1:57" s="2" customFormat="1" ht="12" customHeight="1">
      <c r="A47" s="31"/>
      <c r="B47" s="32"/>
      <c r="C47" s="26" t="s">
        <v>21</v>
      </c>
      <c r="D47" s="33"/>
      <c r="E47" s="33"/>
      <c r="F47" s="33"/>
      <c r="G47" s="33"/>
      <c r="H47" s="33"/>
      <c r="I47" s="33"/>
      <c r="J47" s="33"/>
      <c r="K47" s="33"/>
      <c r="L47" s="55" t="str">
        <f>IF(K8="","",K8)</f>
        <v xml:space="preserve"> </v>
      </c>
      <c r="M47" s="33"/>
      <c r="N47" s="33"/>
      <c r="O47" s="33"/>
      <c r="P47" s="33"/>
      <c r="Q47" s="33"/>
      <c r="R47" s="33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  <c r="AF47" s="33"/>
      <c r="AG47" s="33"/>
      <c r="AH47" s="33"/>
      <c r="AI47" s="26" t="s">
        <v>23</v>
      </c>
      <c r="AJ47" s="33"/>
      <c r="AK47" s="33"/>
      <c r="AL47" s="33"/>
      <c r="AM47" s="220" t="str">
        <f>IF(AN8= "","",AN8)</f>
        <v>4. 6. 2020</v>
      </c>
      <c r="AN47" s="220"/>
      <c r="AO47" s="33"/>
      <c r="AP47" s="33"/>
      <c r="AQ47" s="33"/>
      <c r="AR47" s="36"/>
      <c r="BE47" s="31"/>
    </row>
    <row r="48" spans="1:57" s="2" customFormat="1" ht="6.95" customHeight="1">
      <c r="A48" s="31"/>
      <c r="B48" s="32"/>
      <c r="C48" s="33"/>
      <c r="D48" s="33"/>
      <c r="E48" s="33"/>
      <c r="F48" s="33"/>
      <c r="G48" s="33"/>
      <c r="H48" s="33"/>
      <c r="I48" s="33"/>
      <c r="J48" s="33"/>
      <c r="K48" s="33"/>
      <c r="L48" s="33"/>
      <c r="M48" s="33"/>
      <c r="N48" s="33"/>
      <c r="O48" s="33"/>
      <c r="P48" s="33"/>
      <c r="Q48" s="33"/>
      <c r="R48" s="33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  <c r="AF48" s="33"/>
      <c r="AG48" s="33"/>
      <c r="AH48" s="33"/>
      <c r="AI48" s="33"/>
      <c r="AJ48" s="33"/>
      <c r="AK48" s="33"/>
      <c r="AL48" s="33"/>
      <c r="AM48" s="33"/>
      <c r="AN48" s="33"/>
      <c r="AO48" s="33"/>
      <c r="AP48" s="33"/>
      <c r="AQ48" s="33"/>
      <c r="AR48" s="36"/>
      <c r="BE48" s="31"/>
    </row>
    <row r="49" spans="1:91" s="2" customFormat="1" ht="15.2" customHeight="1">
      <c r="A49" s="31"/>
      <c r="B49" s="32"/>
      <c r="C49" s="26" t="s">
        <v>25</v>
      </c>
      <c r="D49" s="33"/>
      <c r="E49" s="33"/>
      <c r="F49" s="33"/>
      <c r="G49" s="33"/>
      <c r="H49" s="33"/>
      <c r="I49" s="33"/>
      <c r="J49" s="33"/>
      <c r="K49" s="33"/>
      <c r="L49" s="49" t="str">
        <f>IF(E11= "","",E11)</f>
        <v xml:space="preserve"> </v>
      </c>
      <c r="M49" s="33"/>
      <c r="N49" s="33"/>
      <c r="O49" s="33"/>
      <c r="P49" s="33"/>
      <c r="Q49" s="33"/>
      <c r="R49" s="33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  <c r="AF49" s="33"/>
      <c r="AG49" s="33"/>
      <c r="AH49" s="33"/>
      <c r="AI49" s="26" t="s">
        <v>30</v>
      </c>
      <c r="AJ49" s="33"/>
      <c r="AK49" s="33"/>
      <c r="AL49" s="33"/>
      <c r="AM49" s="221" t="str">
        <f>IF(E17="","",E17)</f>
        <v xml:space="preserve"> </v>
      </c>
      <c r="AN49" s="222"/>
      <c r="AO49" s="222"/>
      <c r="AP49" s="222"/>
      <c r="AQ49" s="33"/>
      <c r="AR49" s="36"/>
      <c r="AS49" s="223" t="s">
        <v>49</v>
      </c>
      <c r="AT49" s="224"/>
      <c r="AU49" s="57"/>
      <c r="AV49" s="57"/>
      <c r="AW49" s="57"/>
      <c r="AX49" s="57"/>
      <c r="AY49" s="57"/>
      <c r="AZ49" s="57"/>
      <c r="BA49" s="57"/>
      <c r="BB49" s="57"/>
      <c r="BC49" s="57"/>
      <c r="BD49" s="58"/>
      <c r="BE49" s="31"/>
    </row>
    <row r="50" spans="1:91" s="2" customFormat="1" ht="15.2" customHeight="1">
      <c r="A50" s="31"/>
      <c r="B50" s="32"/>
      <c r="C50" s="26" t="s">
        <v>28</v>
      </c>
      <c r="D50" s="33"/>
      <c r="E50" s="33"/>
      <c r="F50" s="33"/>
      <c r="G50" s="33"/>
      <c r="H50" s="33"/>
      <c r="I50" s="33"/>
      <c r="J50" s="33"/>
      <c r="K50" s="33"/>
      <c r="L50" s="49" t="str">
        <f>IF(E14= "Vyplň údaj","",E14)</f>
        <v/>
      </c>
      <c r="M50" s="33"/>
      <c r="N50" s="33"/>
      <c r="O50" s="33"/>
      <c r="P50" s="33"/>
      <c r="Q50" s="33"/>
      <c r="R50" s="33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  <c r="AF50" s="33"/>
      <c r="AG50" s="33"/>
      <c r="AH50" s="33"/>
      <c r="AI50" s="26" t="s">
        <v>32</v>
      </c>
      <c r="AJ50" s="33"/>
      <c r="AK50" s="33"/>
      <c r="AL50" s="33"/>
      <c r="AM50" s="221" t="str">
        <f>IF(E20="","",E20)</f>
        <v xml:space="preserve"> </v>
      </c>
      <c r="AN50" s="222"/>
      <c r="AO50" s="222"/>
      <c r="AP50" s="222"/>
      <c r="AQ50" s="33"/>
      <c r="AR50" s="36"/>
      <c r="AS50" s="225"/>
      <c r="AT50" s="226"/>
      <c r="AU50" s="59"/>
      <c r="AV50" s="59"/>
      <c r="AW50" s="59"/>
      <c r="AX50" s="59"/>
      <c r="AY50" s="59"/>
      <c r="AZ50" s="59"/>
      <c r="BA50" s="59"/>
      <c r="BB50" s="59"/>
      <c r="BC50" s="59"/>
      <c r="BD50" s="60"/>
      <c r="BE50" s="31"/>
    </row>
    <row r="51" spans="1:91" s="2" customFormat="1" ht="10.9" customHeight="1">
      <c r="A51" s="31"/>
      <c r="B51" s="32"/>
      <c r="C51" s="33"/>
      <c r="D51" s="33"/>
      <c r="E51" s="33"/>
      <c r="F51" s="33"/>
      <c r="G51" s="33"/>
      <c r="H51" s="33"/>
      <c r="I51" s="33"/>
      <c r="J51" s="33"/>
      <c r="K51" s="33"/>
      <c r="L51" s="33"/>
      <c r="M51" s="33"/>
      <c r="N51" s="33"/>
      <c r="O51" s="33"/>
      <c r="P51" s="33"/>
      <c r="Q51" s="33"/>
      <c r="R51" s="33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  <c r="AF51" s="33"/>
      <c r="AG51" s="33"/>
      <c r="AH51" s="33"/>
      <c r="AI51" s="33"/>
      <c r="AJ51" s="33"/>
      <c r="AK51" s="33"/>
      <c r="AL51" s="33"/>
      <c r="AM51" s="33"/>
      <c r="AN51" s="33"/>
      <c r="AO51" s="33"/>
      <c r="AP51" s="33"/>
      <c r="AQ51" s="33"/>
      <c r="AR51" s="36"/>
      <c r="AS51" s="227"/>
      <c r="AT51" s="228"/>
      <c r="AU51" s="61"/>
      <c r="AV51" s="61"/>
      <c r="AW51" s="61"/>
      <c r="AX51" s="61"/>
      <c r="AY51" s="61"/>
      <c r="AZ51" s="61"/>
      <c r="BA51" s="61"/>
      <c r="BB51" s="61"/>
      <c r="BC51" s="61"/>
      <c r="BD51" s="62"/>
      <c r="BE51" s="31"/>
    </row>
    <row r="52" spans="1:91" s="2" customFormat="1" ht="29.25" customHeight="1">
      <c r="A52" s="31"/>
      <c r="B52" s="32"/>
      <c r="C52" s="209" t="s">
        <v>50</v>
      </c>
      <c r="D52" s="210"/>
      <c r="E52" s="210"/>
      <c r="F52" s="210"/>
      <c r="G52" s="210"/>
      <c r="H52" s="63"/>
      <c r="I52" s="211" t="s">
        <v>51</v>
      </c>
      <c r="J52" s="210"/>
      <c r="K52" s="210"/>
      <c r="L52" s="210"/>
      <c r="M52" s="210"/>
      <c r="N52" s="210"/>
      <c r="O52" s="210"/>
      <c r="P52" s="210"/>
      <c r="Q52" s="210"/>
      <c r="R52" s="210"/>
      <c r="S52" s="210"/>
      <c r="T52" s="210"/>
      <c r="U52" s="210"/>
      <c r="V52" s="210"/>
      <c r="W52" s="210"/>
      <c r="X52" s="210"/>
      <c r="Y52" s="210"/>
      <c r="Z52" s="210"/>
      <c r="AA52" s="210"/>
      <c r="AB52" s="210"/>
      <c r="AC52" s="210"/>
      <c r="AD52" s="210"/>
      <c r="AE52" s="210"/>
      <c r="AF52" s="210"/>
      <c r="AG52" s="212" t="s">
        <v>52</v>
      </c>
      <c r="AH52" s="210"/>
      <c r="AI52" s="210"/>
      <c r="AJ52" s="210"/>
      <c r="AK52" s="210"/>
      <c r="AL52" s="210"/>
      <c r="AM52" s="210"/>
      <c r="AN52" s="211" t="s">
        <v>53</v>
      </c>
      <c r="AO52" s="210"/>
      <c r="AP52" s="210"/>
      <c r="AQ52" s="64" t="s">
        <v>54</v>
      </c>
      <c r="AR52" s="36"/>
      <c r="AS52" s="65" t="s">
        <v>55</v>
      </c>
      <c r="AT52" s="66" t="s">
        <v>56</v>
      </c>
      <c r="AU52" s="66" t="s">
        <v>57</v>
      </c>
      <c r="AV52" s="66" t="s">
        <v>58</v>
      </c>
      <c r="AW52" s="66" t="s">
        <v>59</v>
      </c>
      <c r="AX52" s="66" t="s">
        <v>60</v>
      </c>
      <c r="AY52" s="66" t="s">
        <v>61</v>
      </c>
      <c r="AZ52" s="66" t="s">
        <v>62</v>
      </c>
      <c r="BA52" s="66" t="s">
        <v>63</v>
      </c>
      <c r="BB52" s="66" t="s">
        <v>64</v>
      </c>
      <c r="BC52" s="66" t="s">
        <v>65</v>
      </c>
      <c r="BD52" s="67" t="s">
        <v>66</v>
      </c>
      <c r="BE52" s="31"/>
    </row>
    <row r="53" spans="1:91" s="2" customFormat="1" ht="10.9" customHeight="1">
      <c r="A53" s="31"/>
      <c r="B53" s="32"/>
      <c r="C53" s="33"/>
      <c r="D53" s="33"/>
      <c r="E53" s="33"/>
      <c r="F53" s="33"/>
      <c r="G53" s="33"/>
      <c r="H53" s="33"/>
      <c r="I53" s="33"/>
      <c r="J53" s="33"/>
      <c r="K53" s="33"/>
      <c r="L53" s="33"/>
      <c r="M53" s="33"/>
      <c r="N53" s="33"/>
      <c r="O53" s="33"/>
      <c r="P53" s="33"/>
      <c r="Q53" s="33"/>
      <c r="R53" s="33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  <c r="AF53" s="33"/>
      <c r="AG53" s="33"/>
      <c r="AH53" s="33"/>
      <c r="AI53" s="33"/>
      <c r="AJ53" s="33"/>
      <c r="AK53" s="33"/>
      <c r="AL53" s="33"/>
      <c r="AM53" s="33"/>
      <c r="AN53" s="33"/>
      <c r="AO53" s="33"/>
      <c r="AP53" s="33"/>
      <c r="AQ53" s="33"/>
      <c r="AR53" s="36"/>
      <c r="AS53" s="68"/>
      <c r="AT53" s="69"/>
      <c r="AU53" s="69"/>
      <c r="AV53" s="69"/>
      <c r="AW53" s="69"/>
      <c r="AX53" s="69"/>
      <c r="AY53" s="69"/>
      <c r="AZ53" s="69"/>
      <c r="BA53" s="69"/>
      <c r="BB53" s="69"/>
      <c r="BC53" s="69"/>
      <c r="BD53" s="70"/>
      <c r="BE53" s="31"/>
    </row>
    <row r="54" spans="1:91" s="6" customFormat="1" ht="32.450000000000003" customHeight="1">
      <c r="B54" s="71"/>
      <c r="C54" s="72" t="s">
        <v>67</v>
      </c>
      <c r="D54" s="73"/>
      <c r="E54" s="73"/>
      <c r="F54" s="73"/>
      <c r="G54" s="73"/>
      <c r="H54" s="73"/>
      <c r="I54" s="73"/>
      <c r="J54" s="73"/>
      <c r="K54" s="73"/>
      <c r="L54" s="73"/>
      <c r="M54" s="73"/>
      <c r="N54" s="73"/>
      <c r="O54" s="73"/>
      <c r="P54" s="73"/>
      <c r="Q54" s="73"/>
      <c r="R54" s="73"/>
      <c r="S54" s="73"/>
      <c r="T54" s="73"/>
      <c r="U54" s="73"/>
      <c r="V54" s="73"/>
      <c r="W54" s="73"/>
      <c r="X54" s="73"/>
      <c r="Y54" s="73"/>
      <c r="Z54" s="73"/>
      <c r="AA54" s="73"/>
      <c r="AB54" s="73"/>
      <c r="AC54" s="73"/>
      <c r="AD54" s="73"/>
      <c r="AE54" s="73"/>
      <c r="AF54" s="73"/>
      <c r="AG54" s="216">
        <f>ROUND(AG55,2)</f>
        <v>0</v>
      </c>
      <c r="AH54" s="216"/>
      <c r="AI54" s="216"/>
      <c r="AJ54" s="216"/>
      <c r="AK54" s="216"/>
      <c r="AL54" s="216"/>
      <c r="AM54" s="216"/>
      <c r="AN54" s="217">
        <f>SUM(AG54,AT54)</f>
        <v>0</v>
      </c>
      <c r="AO54" s="217"/>
      <c r="AP54" s="217"/>
      <c r="AQ54" s="75" t="s">
        <v>19</v>
      </c>
      <c r="AR54" s="76"/>
      <c r="AS54" s="77">
        <f>ROUND(AS55,2)</f>
        <v>0</v>
      </c>
      <c r="AT54" s="78">
        <f>ROUND(SUM(AV54:AW54),2)</f>
        <v>0</v>
      </c>
      <c r="AU54" s="79">
        <f>ROUND(AU55,5)</f>
        <v>0</v>
      </c>
      <c r="AV54" s="78">
        <f>ROUND(AZ54*L29,2)</f>
        <v>0</v>
      </c>
      <c r="AW54" s="78">
        <f>ROUND(BA54*L30,2)</f>
        <v>0</v>
      </c>
      <c r="AX54" s="78">
        <f>ROUND(BB54*L29,2)</f>
        <v>0</v>
      </c>
      <c r="AY54" s="78">
        <f>ROUND(BC54*L30,2)</f>
        <v>0</v>
      </c>
      <c r="AZ54" s="78">
        <f>ROUND(AZ55,2)</f>
        <v>0</v>
      </c>
      <c r="BA54" s="78">
        <f>ROUND(BA55,2)</f>
        <v>0</v>
      </c>
      <c r="BB54" s="78">
        <f>ROUND(BB55,2)</f>
        <v>0</v>
      </c>
      <c r="BC54" s="78">
        <f>ROUND(BC55,2)</f>
        <v>0</v>
      </c>
      <c r="BD54" s="80">
        <f>ROUND(BD55,2)</f>
        <v>0</v>
      </c>
      <c r="BS54" s="81" t="s">
        <v>68</v>
      </c>
      <c r="BT54" s="81" t="s">
        <v>69</v>
      </c>
      <c r="BU54" s="82" t="s">
        <v>70</v>
      </c>
      <c r="BV54" s="81" t="s">
        <v>71</v>
      </c>
      <c r="BW54" s="81" t="s">
        <v>5</v>
      </c>
      <c r="BX54" s="81" t="s">
        <v>72</v>
      </c>
      <c r="CL54" s="81" t="s">
        <v>19</v>
      </c>
    </row>
    <row r="55" spans="1:91" s="7" customFormat="1" ht="24.75" customHeight="1">
      <c r="A55" s="83" t="s">
        <v>73</v>
      </c>
      <c r="B55" s="84"/>
      <c r="C55" s="85"/>
      <c r="D55" s="215" t="s">
        <v>74</v>
      </c>
      <c r="E55" s="215"/>
      <c r="F55" s="215"/>
      <c r="G55" s="215"/>
      <c r="H55" s="215"/>
      <c r="I55" s="86"/>
      <c r="J55" s="215" t="s">
        <v>75</v>
      </c>
      <c r="K55" s="215"/>
      <c r="L55" s="215"/>
      <c r="M55" s="215"/>
      <c r="N55" s="215"/>
      <c r="O55" s="215"/>
      <c r="P55" s="215"/>
      <c r="Q55" s="215"/>
      <c r="R55" s="215"/>
      <c r="S55" s="215"/>
      <c r="T55" s="215"/>
      <c r="U55" s="215"/>
      <c r="V55" s="215"/>
      <c r="W55" s="215"/>
      <c r="X55" s="215"/>
      <c r="Y55" s="215"/>
      <c r="Z55" s="215"/>
      <c r="AA55" s="215"/>
      <c r="AB55" s="215"/>
      <c r="AC55" s="215"/>
      <c r="AD55" s="215"/>
      <c r="AE55" s="215"/>
      <c r="AF55" s="215"/>
      <c r="AG55" s="213">
        <f>'02 - SO 02 - Přístavba, Z...'!J30</f>
        <v>0</v>
      </c>
      <c r="AH55" s="214"/>
      <c r="AI55" s="214"/>
      <c r="AJ55" s="214"/>
      <c r="AK55" s="214"/>
      <c r="AL55" s="214"/>
      <c r="AM55" s="214"/>
      <c r="AN55" s="213">
        <f>SUM(AG55,AT55)</f>
        <v>0</v>
      </c>
      <c r="AO55" s="214"/>
      <c r="AP55" s="214"/>
      <c r="AQ55" s="87" t="s">
        <v>76</v>
      </c>
      <c r="AR55" s="88"/>
      <c r="AS55" s="89">
        <v>0</v>
      </c>
      <c r="AT55" s="90">
        <f>ROUND(SUM(AV55:AW55),2)</f>
        <v>0</v>
      </c>
      <c r="AU55" s="91">
        <f>'02 - SO 02 - Přístavba, Z...'!P88</f>
        <v>0</v>
      </c>
      <c r="AV55" s="90">
        <f>'02 - SO 02 - Přístavba, Z...'!J33</f>
        <v>0</v>
      </c>
      <c r="AW55" s="90">
        <f>'02 - SO 02 - Přístavba, Z...'!J34</f>
        <v>0</v>
      </c>
      <c r="AX55" s="90">
        <f>'02 - SO 02 - Přístavba, Z...'!J35</f>
        <v>0</v>
      </c>
      <c r="AY55" s="90">
        <f>'02 - SO 02 - Přístavba, Z...'!J36</f>
        <v>0</v>
      </c>
      <c r="AZ55" s="90">
        <f>'02 - SO 02 - Přístavba, Z...'!F33</f>
        <v>0</v>
      </c>
      <c r="BA55" s="90">
        <f>'02 - SO 02 - Přístavba, Z...'!F34</f>
        <v>0</v>
      </c>
      <c r="BB55" s="90">
        <f>'02 - SO 02 - Přístavba, Z...'!F35</f>
        <v>0</v>
      </c>
      <c r="BC55" s="90">
        <f>'02 - SO 02 - Přístavba, Z...'!F36</f>
        <v>0</v>
      </c>
      <c r="BD55" s="92">
        <f>'02 - SO 02 - Přístavba, Z...'!F37</f>
        <v>0</v>
      </c>
      <c r="BT55" s="93" t="s">
        <v>77</v>
      </c>
      <c r="BV55" s="93" t="s">
        <v>71</v>
      </c>
      <c r="BW55" s="93" t="s">
        <v>78</v>
      </c>
      <c r="BX55" s="93" t="s">
        <v>5</v>
      </c>
      <c r="CL55" s="93" t="s">
        <v>19</v>
      </c>
      <c r="CM55" s="93" t="s">
        <v>79</v>
      </c>
    </row>
    <row r="56" spans="1:91" s="2" customFormat="1" ht="30" customHeight="1">
      <c r="A56" s="31"/>
      <c r="B56" s="32"/>
      <c r="C56" s="33"/>
      <c r="D56" s="33"/>
      <c r="E56" s="33"/>
      <c r="F56" s="33"/>
      <c r="G56" s="33"/>
      <c r="H56" s="33"/>
      <c r="I56" s="33"/>
      <c r="J56" s="33"/>
      <c r="K56" s="33"/>
      <c r="L56" s="33"/>
      <c r="M56" s="33"/>
      <c r="N56" s="33"/>
      <c r="O56" s="33"/>
      <c r="P56" s="33"/>
      <c r="Q56" s="33"/>
      <c r="R56" s="33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  <c r="AF56" s="33"/>
      <c r="AG56" s="33"/>
      <c r="AH56" s="33"/>
      <c r="AI56" s="33"/>
      <c r="AJ56" s="33"/>
      <c r="AK56" s="33"/>
      <c r="AL56" s="33"/>
      <c r="AM56" s="33"/>
      <c r="AN56" s="33"/>
      <c r="AO56" s="33"/>
      <c r="AP56" s="33"/>
      <c r="AQ56" s="33"/>
      <c r="AR56" s="36"/>
      <c r="AS56" s="31"/>
      <c r="AT56" s="31"/>
      <c r="AU56" s="31"/>
      <c r="AV56" s="31"/>
      <c r="AW56" s="31"/>
      <c r="AX56" s="31"/>
      <c r="AY56" s="31"/>
      <c r="AZ56" s="31"/>
      <c r="BA56" s="31"/>
      <c r="BB56" s="31"/>
      <c r="BC56" s="31"/>
      <c r="BD56" s="31"/>
      <c r="BE56" s="31"/>
    </row>
    <row r="57" spans="1:91" s="2" customFormat="1" ht="6.95" customHeight="1">
      <c r="A57" s="31"/>
      <c r="B57" s="44"/>
      <c r="C57" s="45"/>
      <c r="D57" s="45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45"/>
      <c r="P57" s="45"/>
      <c r="Q57" s="45"/>
      <c r="R57" s="45"/>
      <c r="S57" s="45"/>
      <c r="T57" s="45"/>
      <c r="U57" s="45"/>
      <c r="V57" s="45"/>
      <c r="W57" s="45"/>
      <c r="X57" s="45"/>
      <c r="Y57" s="45"/>
      <c r="Z57" s="45"/>
      <c r="AA57" s="45"/>
      <c r="AB57" s="45"/>
      <c r="AC57" s="45"/>
      <c r="AD57" s="45"/>
      <c r="AE57" s="45"/>
      <c r="AF57" s="45"/>
      <c r="AG57" s="45"/>
      <c r="AH57" s="45"/>
      <c r="AI57" s="45"/>
      <c r="AJ57" s="45"/>
      <c r="AK57" s="45"/>
      <c r="AL57" s="45"/>
      <c r="AM57" s="45"/>
      <c r="AN57" s="45"/>
      <c r="AO57" s="45"/>
      <c r="AP57" s="45"/>
      <c r="AQ57" s="45"/>
      <c r="AR57" s="36"/>
      <c r="AS57" s="31"/>
      <c r="AT57" s="31"/>
      <c r="AU57" s="31"/>
      <c r="AV57" s="31"/>
      <c r="AW57" s="31"/>
      <c r="AX57" s="31"/>
      <c r="AY57" s="31"/>
      <c r="AZ57" s="31"/>
      <c r="BA57" s="31"/>
      <c r="BB57" s="31"/>
      <c r="BC57" s="31"/>
      <c r="BD57" s="31"/>
      <c r="BE57" s="31"/>
    </row>
  </sheetData>
  <sheetProtection algorithmName="SHA-512" hashValue="GffBvtvsqE4vdiUdm7tPxD4dDQro+AjrFGvD6r5t4JqYdpU1pH6FFcxIkEw/qTowZUKRElw8++aZhhHoxxwpkQ==" saltValue="Iozix2oJGgolixV0su0bD0jzwIqmNUI7xmO1gSdyO8Z+KVAcWvTs4bJwp9RqKokKLoDaae/n0P03RMtVbkxaFQ==" spinCount="100000" sheet="1" objects="1" scenarios="1" formatColumns="0" formatRows="0"/>
  <mergeCells count="42">
    <mergeCell ref="W30:AE30"/>
    <mergeCell ref="AK30:AO30"/>
    <mergeCell ref="L30:P30"/>
    <mergeCell ref="W31:AE31"/>
    <mergeCell ref="L31:P31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AN55:AP55"/>
    <mergeCell ref="AG55:AM55"/>
    <mergeCell ref="D55:H55"/>
    <mergeCell ref="J55:AF55"/>
    <mergeCell ref="AG54:AM54"/>
    <mergeCell ref="AN54:AP54"/>
    <mergeCell ref="AR2:BE2"/>
    <mergeCell ref="C52:G52"/>
    <mergeCell ref="I52:AF52"/>
    <mergeCell ref="AG52:AM52"/>
    <mergeCell ref="AN52:AP52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</mergeCells>
  <hyperlinks>
    <hyperlink ref="A55" location="'02 - SO 02 - Přístavba, Z...'!C2" display="/"/>
  </hyperlinks>
  <pageMargins left="0.39370078740157483" right="0.39370078740157483" top="0.78740157480314965" bottom="0.39370078740157483" header="0.78740157480314965" footer="0"/>
  <pageSetup paperSize="9" scale="98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6"/>
  <sheetViews>
    <sheetView showGridLines="0" tabSelected="1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94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94"/>
      <c r="L2" s="208"/>
      <c r="M2" s="208"/>
      <c r="N2" s="208"/>
      <c r="O2" s="208"/>
      <c r="P2" s="208"/>
      <c r="Q2" s="208"/>
      <c r="R2" s="208"/>
      <c r="S2" s="208"/>
      <c r="T2" s="208"/>
      <c r="U2" s="208"/>
      <c r="V2" s="208"/>
      <c r="AT2" s="14" t="s">
        <v>78</v>
      </c>
    </row>
    <row r="3" spans="1:46" s="1" customFormat="1" ht="6.95" customHeight="1">
      <c r="B3" s="95"/>
      <c r="C3" s="96"/>
      <c r="D3" s="96"/>
      <c r="E3" s="96"/>
      <c r="F3" s="96"/>
      <c r="G3" s="96"/>
      <c r="H3" s="96"/>
      <c r="I3" s="97"/>
      <c r="J3" s="96"/>
      <c r="K3" s="96"/>
      <c r="L3" s="17"/>
      <c r="AT3" s="14" t="s">
        <v>79</v>
      </c>
    </row>
    <row r="4" spans="1:46" s="1" customFormat="1" ht="24.95" customHeight="1">
      <c r="B4" s="17"/>
      <c r="D4" s="98" t="s">
        <v>80</v>
      </c>
      <c r="I4" s="94"/>
      <c r="L4" s="17"/>
      <c r="M4" s="99" t="s">
        <v>10</v>
      </c>
      <c r="AT4" s="14" t="s">
        <v>4</v>
      </c>
    </row>
    <row r="5" spans="1:46" s="1" customFormat="1" ht="6.95" customHeight="1">
      <c r="B5" s="17"/>
      <c r="I5" s="94"/>
      <c r="L5" s="17"/>
    </row>
    <row r="6" spans="1:46" s="1" customFormat="1" ht="12" customHeight="1">
      <c r="B6" s="17"/>
      <c r="D6" s="100" t="s">
        <v>16</v>
      </c>
      <c r="I6" s="94"/>
      <c r="L6" s="17"/>
    </row>
    <row r="7" spans="1:46" s="1" customFormat="1" ht="16.5" customHeight="1">
      <c r="B7" s="17"/>
      <c r="E7" s="251" t="str">
        <f>'Rekapitulace stavby'!K6</f>
        <v>Turnov areál Maškova zahrada, Přístavba a vestavba zimního stadionu</v>
      </c>
      <c r="F7" s="252"/>
      <c r="G7" s="252"/>
      <c r="H7" s="252"/>
      <c r="I7" s="94"/>
      <c r="L7" s="17"/>
    </row>
    <row r="8" spans="1:46" s="2" customFormat="1" ht="12" customHeight="1">
      <c r="A8" s="31"/>
      <c r="B8" s="36"/>
      <c r="C8" s="31"/>
      <c r="D8" s="100" t="s">
        <v>81</v>
      </c>
      <c r="E8" s="31"/>
      <c r="F8" s="31"/>
      <c r="G8" s="31"/>
      <c r="H8" s="31"/>
      <c r="I8" s="101"/>
      <c r="J8" s="31"/>
      <c r="K8" s="31"/>
      <c r="L8" s="102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6"/>
      <c r="C9" s="31"/>
      <c r="D9" s="31"/>
      <c r="E9" s="253" t="s">
        <v>82</v>
      </c>
      <c r="F9" s="254"/>
      <c r="G9" s="254"/>
      <c r="H9" s="254"/>
      <c r="I9" s="101"/>
      <c r="J9" s="31"/>
      <c r="K9" s="31"/>
      <c r="L9" s="102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>
      <c r="A10" s="31"/>
      <c r="B10" s="36"/>
      <c r="C10" s="31"/>
      <c r="D10" s="31"/>
      <c r="E10" s="31"/>
      <c r="F10" s="31"/>
      <c r="G10" s="31"/>
      <c r="H10" s="31"/>
      <c r="I10" s="101"/>
      <c r="J10" s="31"/>
      <c r="K10" s="31"/>
      <c r="L10" s="102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100" t="s">
        <v>18</v>
      </c>
      <c r="E11" s="31"/>
      <c r="F11" s="103" t="s">
        <v>19</v>
      </c>
      <c r="G11" s="31"/>
      <c r="H11" s="31"/>
      <c r="I11" s="104" t="s">
        <v>20</v>
      </c>
      <c r="J11" s="103" t="s">
        <v>19</v>
      </c>
      <c r="K11" s="31"/>
      <c r="L11" s="102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00" t="s">
        <v>21</v>
      </c>
      <c r="E12" s="31"/>
      <c r="F12" s="103" t="s">
        <v>22</v>
      </c>
      <c r="G12" s="31"/>
      <c r="H12" s="31"/>
      <c r="I12" s="104" t="s">
        <v>23</v>
      </c>
      <c r="J12" s="105" t="str">
        <f>'Rekapitulace stavby'!AN8</f>
        <v>4. 6. 2020</v>
      </c>
      <c r="K12" s="31"/>
      <c r="L12" s="102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6"/>
      <c r="C13" s="31"/>
      <c r="D13" s="31"/>
      <c r="E13" s="31"/>
      <c r="F13" s="31"/>
      <c r="G13" s="31"/>
      <c r="H13" s="31"/>
      <c r="I13" s="101"/>
      <c r="J13" s="31"/>
      <c r="K13" s="31"/>
      <c r="L13" s="102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00" t="s">
        <v>25</v>
      </c>
      <c r="E14" s="31"/>
      <c r="F14" s="31"/>
      <c r="G14" s="31"/>
      <c r="H14" s="31"/>
      <c r="I14" s="104" t="s">
        <v>26</v>
      </c>
      <c r="J14" s="103" t="str">
        <f>IF('Rekapitulace stavby'!AN10="","",'Rekapitulace stavby'!AN10)</f>
        <v/>
      </c>
      <c r="K14" s="31"/>
      <c r="L14" s="102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03" t="str">
        <f>IF('Rekapitulace stavby'!E11="","",'Rekapitulace stavby'!E11)</f>
        <v xml:space="preserve"> </v>
      </c>
      <c r="F15" s="31"/>
      <c r="G15" s="31"/>
      <c r="H15" s="31"/>
      <c r="I15" s="104" t="s">
        <v>27</v>
      </c>
      <c r="J15" s="103" t="str">
        <f>IF('Rekapitulace stavby'!AN11="","",'Rekapitulace stavby'!AN11)</f>
        <v/>
      </c>
      <c r="K15" s="31"/>
      <c r="L15" s="102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6"/>
      <c r="C16" s="31"/>
      <c r="D16" s="31"/>
      <c r="E16" s="31"/>
      <c r="F16" s="31"/>
      <c r="G16" s="31"/>
      <c r="H16" s="31"/>
      <c r="I16" s="101"/>
      <c r="J16" s="31"/>
      <c r="K16" s="31"/>
      <c r="L16" s="102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100" t="s">
        <v>28</v>
      </c>
      <c r="E17" s="31"/>
      <c r="F17" s="31"/>
      <c r="G17" s="31"/>
      <c r="H17" s="31"/>
      <c r="I17" s="104" t="s">
        <v>26</v>
      </c>
      <c r="J17" s="27" t="str">
        <f>'Rekapitulace stavby'!AN13</f>
        <v>Vyplň údaj</v>
      </c>
      <c r="K17" s="31"/>
      <c r="L17" s="102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255" t="str">
        <f>'Rekapitulace stavby'!E14</f>
        <v>Vyplň údaj</v>
      </c>
      <c r="F18" s="256"/>
      <c r="G18" s="256"/>
      <c r="H18" s="256"/>
      <c r="I18" s="104" t="s">
        <v>27</v>
      </c>
      <c r="J18" s="27" t="str">
        <f>'Rekapitulace stavby'!AN14</f>
        <v>Vyplň údaj</v>
      </c>
      <c r="K18" s="31"/>
      <c r="L18" s="102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6"/>
      <c r="C19" s="31"/>
      <c r="D19" s="31"/>
      <c r="E19" s="31"/>
      <c r="F19" s="31"/>
      <c r="G19" s="31"/>
      <c r="H19" s="31"/>
      <c r="I19" s="101"/>
      <c r="J19" s="31"/>
      <c r="K19" s="31"/>
      <c r="L19" s="102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100" t="s">
        <v>30</v>
      </c>
      <c r="E20" s="31"/>
      <c r="F20" s="31"/>
      <c r="G20" s="31"/>
      <c r="H20" s="31"/>
      <c r="I20" s="104" t="s">
        <v>26</v>
      </c>
      <c r="J20" s="103" t="str">
        <f>IF('Rekapitulace stavby'!AN16="","",'Rekapitulace stavby'!AN16)</f>
        <v/>
      </c>
      <c r="K20" s="31"/>
      <c r="L20" s="102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03" t="str">
        <f>IF('Rekapitulace stavby'!E17="","",'Rekapitulace stavby'!E17)</f>
        <v xml:space="preserve"> </v>
      </c>
      <c r="F21" s="31"/>
      <c r="G21" s="31"/>
      <c r="H21" s="31"/>
      <c r="I21" s="104" t="s">
        <v>27</v>
      </c>
      <c r="J21" s="103" t="str">
        <f>IF('Rekapitulace stavby'!AN17="","",'Rekapitulace stavby'!AN17)</f>
        <v/>
      </c>
      <c r="K21" s="31"/>
      <c r="L21" s="102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6"/>
      <c r="C22" s="31"/>
      <c r="D22" s="31"/>
      <c r="E22" s="31"/>
      <c r="F22" s="31"/>
      <c r="G22" s="31"/>
      <c r="H22" s="31"/>
      <c r="I22" s="101"/>
      <c r="J22" s="31"/>
      <c r="K22" s="31"/>
      <c r="L22" s="102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100" t="s">
        <v>32</v>
      </c>
      <c r="E23" s="31"/>
      <c r="F23" s="31"/>
      <c r="G23" s="31"/>
      <c r="H23" s="31"/>
      <c r="I23" s="104" t="s">
        <v>26</v>
      </c>
      <c r="J23" s="103" t="str">
        <f>IF('Rekapitulace stavby'!AN19="","",'Rekapitulace stavby'!AN19)</f>
        <v/>
      </c>
      <c r="K23" s="31"/>
      <c r="L23" s="102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03" t="str">
        <f>IF('Rekapitulace stavby'!E20="","",'Rekapitulace stavby'!E20)</f>
        <v xml:space="preserve"> </v>
      </c>
      <c r="F24" s="31"/>
      <c r="G24" s="31"/>
      <c r="H24" s="31"/>
      <c r="I24" s="104" t="s">
        <v>27</v>
      </c>
      <c r="J24" s="103" t="str">
        <f>IF('Rekapitulace stavby'!AN20="","",'Rekapitulace stavby'!AN20)</f>
        <v/>
      </c>
      <c r="K24" s="31"/>
      <c r="L24" s="102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6"/>
      <c r="C25" s="31"/>
      <c r="D25" s="31"/>
      <c r="E25" s="31"/>
      <c r="F25" s="31"/>
      <c r="G25" s="31"/>
      <c r="H25" s="31"/>
      <c r="I25" s="101"/>
      <c r="J25" s="31"/>
      <c r="K25" s="31"/>
      <c r="L25" s="102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100" t="s">
        <v>33</v>
      </c>
      <c r="E26" s="31"/>
      <c r="F26" s="31"/>
      <c r="G26" s="31"/>
      <c r="H26" s="31"/>
      <c r="I26" s="101"/>
      <c r="J26" s="31"/>
      <c r="K26" s="31"/>
      <c r="L26" s="102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106"/>
      <c r="B27" s="107"/>
      <c r="C27" s="106"/>
      <c r="D27" s="106"/>
      <c r="E27" s="257" t="s">
        <v>19</v>
      </c>
      <c r="F27" s="257"/>
      <c r="G27" s="257"/>
      <c r="H27" s="257"/>
      <c r="I27" s="108"/>
      <c r="J27" s="106"/>
      <c r="K27" s="106"/>
      <c r="L27" s="109"/>
      <c r="S27" s="106"/>
      <c r="T27" s="106"/>
      <c r="U27" s="106"/>
      <c r="V27" s="106"/>
      <c r="W27" s="106"/>
      <c r="X27" s="106"/>
      <c r="Y27" s="106"/>
      <c r="Z27" s="106"/>
      <c r="AA27" s="106"/>
      <c r="AB27" s="106"/>
      <c r="AC27" s="106"/>
      <c r="AD27" s="106"/>
      <c r="AE27" s="106"/>
    </row>
    <row r="28" spans="1:31" s="2" customFormat="1" ht="6.95" customHeight="1">
      <c r="A28" s="31"/>
      <c r="B28" s="36"/>
      <c r="C28" s="31"/>
      <c r="D28" s="31"/>
      <c r="E28" s="31"/>
      <c r="F28" s="31"/>
      <c r="G28" s="31"/>
      <c r="H28" s="31"/>
      <c r="I28" s="101"/>
      <c r="J28" s="31"/>
      <c r="K28" s="31"/>
      <c r="L28" s="102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110"/>
      <c r="E29" s="110"/>
      <c r="F29" s="110"/>
      <c r="G29" s="110"/>
      <c r="H29" s="110"/>
      <c r="I29" s="111"/>
      <c r="J29" s="110"/>
      <c r="K29" s="110"/>
      <c r="L29" s="102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6"/>
      <c r="C30" s="31"/>
      <c r="D30" s="112" t="s">
        <v>35</v>
      </c>
      <c r="E30" s="31"/>
      <c r="F30" s="31"/>
      <c r="G30" s="31"/>
      <c r="H30" s="31"/>
      <c r="I30" s="101"/>
      <c r="J30" s="113">
        <f>ROUND(J88, 2)</f>
        <v>0</v>
      </c>
      <c r="K30" s="31"/>
      <c r="L30" s="102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10"/>
      <c r="E31" s="110"/>
      <c r="F31" s="110"/>
      <c r="G31" s="110"/>
      <c r="H31" s="110"/>
      <c r="I31" s="111"/>
      <c r="J31" s="110"/>
      <c r="K31" s="110"/>
      <c r="L31" s="102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6"/>
      <c r="C32" s="31"/>
      <c r="D32" s="31"/>
      <c r="E32" s="31"/>
      <c r="F32" s="114" t="s">
        <v>37</v>
      </c>
      <c r="G32" s="31"/>
      <c r="H32" s="31"/>
      <c r="I32" s="115" t="s">
        <v>36</v>
      </c>
      <c r="J32" s="114" t="s">
        <v>38</v>
      </c>
      <c r="K32" s="31"/>
      <c r="L32" s="102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6"/>
      <c r="C33" s="31"/>
      <c r="D33" s="116" t="s">
        <v>39</v>
      </c>
      <c r="E33" s="100" t="s">
        <v>40</v>
      </c>
      <c r="F33" s="117">
        <f>ROUND((SUM(BE88:BE135)),  2)</f>
        <v>0</v>
      </c>
      <c r="G33" s="31"/>
      <c r="H33" s="31"/>
      <c r="I33" s="118">
        <v>0.21</v>
      </c>
      <c r="J33" s="117">
        <f>ROUND(((SUM(BE88:BE135))*I33),  2)</f>
        <v>0</v>
      </c>
      <c r="K33" s="31"/>
      <c r="L33" s="102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100" t="s">
        <v>41</v>
      </c>
      <c r="F34" s="117">
        <f>ROUND((SUM(BF88:BF135)),  2)</f>
        <v>0</v>
      </c>
      <c r="G34" s="31"/>
      <c r="H34" s="31"/>
      <c r="I34" s="118">
        <v>0.15</v>
      </c>
      <c r="J34" s="117">
        <f>ROUND(((SUM(BF88:BF135))*I34),  2)</f>
        <v>0</v>
      </c>
      <c r="K34" s="31"/>
      <c r="L34" s="102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6"/>
      <c r="C35" s="31"/>
      <c r="D35" s="31"/>
      <c r="E35" s="100" t="s">
        <v>42</v>
      </c>
      <c r="F35" s="117">
        <f>ROUND((SUM(BG88:BG135)),  2)</f>
        <v>0</v>
      </c>
      <c r="G35" s="31"/>
      <c r="H35" s="31"/>
      <c r="I35" s="118">
        <v>0.21</v>
      </c>
      <c r="J35" s="117">
        <f>0</f>
        <v>0</v>
      </c>
      <c r="K35" s="31"/>
      <c r="L35" s="102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6"/>
      <c r="C36" s="31"/>
      <c r="D36" s="31"/>
      <c r="E36" s="100" t="s">
        <v>43</v>
      </c>
      <c r="F36" s="117">
        <f>ROUND((SUM(BH88:BH135)),  2)</f>
        <v>0</v>
      </c>
      <c r="G36" s="31"/>
      <c r="H36" s="31"/>
      <c r="I36" s="118">
        <v>0.15</v>
      </c>
      <c r="J36" s="117">
        <f>0</f>
        <v>0</v>
      </c>
      <c r="K36" s="31"/>
      <c r="L36" s="102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00" t="s">
        <v>44</v>
      </c>
      <c r="F37" s="117">
        <f>ROUND((SUM(BI88:BI135)),  2)</f>
        <v>0</v>
      </c>
      <c r="G37" s="31"/>
      <c r="H37" s="31"/>
      <c r="I37" s="118">
        <v>0</v>
      </c>
      <c r="J37" s="117">
        <f>0</f>
        <v>0</v>
      </c>
      <c r="K37" s="31"/>
      <c r="L37" s="102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6"/>
      <c r="C38" s="31"/>
      <c r="D38" s="31"/>
      <c r="E38" s="31"/>
      <c r="F38" s="31"/>
      <c r="G38" s="31"/>
      <c r="H38" s="31"/>
      <c r="I38" s="101"/>
      <c r="J38" s="31"/>
      <c r="K38" s="31"/>
      <c r="L38" s="102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6"/>
      <c r="C39" s="119"/>
      <c r="D39" s="120" t="s">
        <v>45</v>
      </c>
      <c r="E39" s="121"/>
      <c r="F39" s="121"/>
      <c r="G39" s="122" t="s">
        <v>46</v>
      </c>
      <c r="H39" s="123" t="s">
        <v>47</v>
      </c>
      <c r="I39" s="124"/>
      <c r="J39" s="125">
        <f>SUM(J30:J37)</f>
        <v>0</v>
      </c>
      <c r="K39" s="126"/>
      <c r="L39" s="102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127"/>
      <c r="C40" s="128"/>
      <c r="D40" s="128"/>
      <c r="E40" s="128"/>
      <c r="F40" s="128"/>
      <c r="G40" s="128"/>
      <c r="H40" s="128"/>
      <c r="I40" s="129"/>
      <c r="J40" s="128"/>
      <c r="K40" s="128"/>
      <c r="L40" s="102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4" spans="1:31" s="2" customFormat="1" ht="6.95" customHeight="1">
      <c r="A44" s="31"/>
      <c r="B44" s="130"/>
      <c r="C44" s="131"/>
      <c r="D44" s="131"/>
      <c r="E44" s="131"/>
      <c r="F44" s="131"/>
      <c r="G44" s="131"/>
      <c r="H44" s="131"/>
      <c r="I44" s="132"/>
      <c r="J44" s="131"/>
      <c r="K44" s="131"/>
      <c r="L44" s="102"/>
      <c r="S44" s="31"/>
      <c r="T44" s="31"/>
      <c r="U44" s="31"/>
      <c r="V44" s="31"/>
      <c r="W44" s="31"/>
      <c r="X44" s="31"/>
      <c r="Y44" s="31"/>
      <c r="Z44" s="31"/>
      <c r="AA44" s="31"/>
      <c r="AB44" s="31"/>
      <c r="AC44" s="31"/>
      <c r="AD44" s="31"/>
      <c r="AE44" s="31"/>
    </row>
    <row r="45" spans="1:31" s="2" customFormat="1" ht="24.95" customHeight="1">
      <c r="A45" s="31"/>
      <c r="B45" s="32"/>
      <c r="C45" s="20" t="s">
        <v>83</v>
      </c>
      <c r="D45" s="33"/>
      <c r="E45" s="33"/>
      <c r="F45" s="33"/>
      <c r="G45" s="33"/>
      <c r="H45" s="33"/>
      <c r="I45" s="101"/>
      <c r="J45" s="33"/>
      <c r="K45" s="33"/>
      <c r="L45" s="102"/>
      <c r="S45" s="31"/>
      <c r="T45" s="31"/>
      <c r="U45" s="31"/>
      <c r="V45" s="31"/>
      <c r="W45" s="31"/>
      <c r="X45" s="31"/>
      <c r="Y45" s="31"/>
      <c r="Z45" s="31"/>
      <c r="AA45" s="31"/>
      <c r="AB45" s="31"/>
      <c r="AC45" s="31"/>
      <c r="AD45" s="31"/>
      <c r="AE45" s="31"/>
    </row>
    <row r="46" spans="1:31" s="2" customFormat="1" ht="6.95" customHeight="1">
      <c r="A46" s="31"/>
      <c r="B46" s="32"/>
      <c r="C46" s="33"/>
      <c r="D46" s="33"/>
      <c r="E46" s="33"/>
      <c r="F46" s="33"/>
      <c r="G46" s="33"/>
      <c r="H46" s="33"/>
      <c r="I46" s="101"/>
      <c r="J46" s="33"/>
      <c r="K46" s="33"/>
      <c r="L46" s="102"/>
      <c r="S46" s="31"/>
      <c r="T46" s="31"/>
      <c r="U46" s="31"/>
      <c r="V46" s="31"/>
      <c r="W46" s="31"/>
      <c r="X46" s="31"/>
      <c r="Y46" s="31"/>
      <c r="Z46" s="31"/>
      <c r="AA46" s="31"/>
      <c r="AB46" s="31"/>
      <c r="AC46" s="31"/>
      <c r="AD46" s="31"/>
      <c r="AE46" s="31"/>
    </row>
    <row r="47" spans="1:31" s="2" customFormat="1" ht="12" customHeight="1">
      <c r="A47" s="31"/>
      <c r="B47" s="32"/>
      <c r="C47" s="26" t="s">
        <v>16</v>
      </c>
      <c r="D47" s="33"/>
      <c r="E47" s="33"/>
      <c r="F47" s="33"/>
      <c r="G47" s="33"/>
      <c r="H47" s="33"/>
      <c r="I47" s="101"/>
      <c r="J47" s="33"/>
      <c r="K47" s="33"/>
      <c r="L47" s="102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</row>
    <row r="48" spans="1:31" s="2" customFormat="1" ht="16.5" customHeight="1">
      <c r="A48" s="31"/>
      <c r="B48" s="32"/>
      <c r="C48" s="33"/>
      <c r="D48" s="33"/>
      <c r="E48" s="249" t="str">
        <f>E7</f>
        <v>Turnov areál Maškova zahrada, Přístavba a vestavba zimního stadionu</v>
      </c>
      <c r="F48" s="250"/>
      <c r="G48" s="250"/>
      <c r="H48" s="250"/>
      <c r="I48" s="101"/>
      <c r="J48" s="33"/>
      <c r="K48" s="33"/>
      <c r="L48" s="102"/>
      <c r="S48" s="31"/>
      <c r="T48" s="31"/>
      <c r="U48" s="31"/>
      <c r="V48" s="31"/>
      <c r="W48" s="31"/>
      <c r="X48" s="31"/>
      <c r="Y48" s="31"/>
      <c r="Z48" s="31"/>
      <c r="AA48" s="31"/>
      <c r="AB48" s="31"/>
      <c r="AC48" s="31"/>
      <c r="AD48" s="31"/>
      <c r="AE48" s="31"/>
    </row>
    <row r="49" spans="1:47" s="2" customFormat="1" ht="12" customHeight="1">
      <c r="A49" s="31"/>
      <c r="B49" s="32"/>
      <c r="C49" s="26" t="s">
        <v>81</v>
      </c>
      <c r="D49" s="33"/>
      <c r="E49" s="33"/>
      <c r="F49" s="33"/>
      <c r="G49" s="33"/>
      <c r="H49" s="33"/>
      <c r="I49" s="101"/>
      <c r="J49" s="33"/>
      <c r="K49" s="33"/>
      <c r="L49" s="102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</row>
    <row r="50" spans="1:47" s="2" customFormat="1" ht="16.5" customHeight="1">
      <c r="A50" s="31"/>
      <c r="B50" s="32"/>
      <c r="C50" s="33"/>
      <c r="D50" s="33"/>
      <c r="E50" s="218" t="str">
        <f>E9</f>
        <v>02 - SO 02 - Přístavba, ZTI-Kanalizační přípojka</v>
      </c>
      <c r="F50" s="248"/>
      <c r="G50" s="248"/>
      <c r="H50" s="248"/>
      <c r="I50" s="101"/>
      <c r="J50" s="33"/>
      <c r="K50" s="33"/>
      <c r="L50" s="102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</row>
    <row r="51" spans="1:47" s="2" customFormat="1" ht="6.95" customHeight="1">
      <c r="A51" s="31"/>
      <c r="B51" s="32"/>
      <c r="C51" s="33"/>
      <c r="D51" s="33"/>
      <c r="E51" s="33"/>
      <c r="F51" s="33"/>
      <c r="G51" s="33"/>
      <c r="H51" s="33"/>
      <c r="I51" s="101"/>
      <c r="J51" s="33"/>
      <c r="K51" s="33"/>
      <c r="L51" s="102"/>
      <c r="S51" s="31"/>
      <c r="T51" s="31"/>
      <c r="U51" s="31"/>
      <c r="V51" s="31"/>
      <c r="W51" s="31"/>
      <c r="X51" s="31"/>
      <c r="Y51" s="31"/>
      <c r="Z51" s="31"/>
      <c r="AA51" s="31"/>
      <c r="AB51" s="31"/>
      <c r="AC51" s="31"/>
      <c r="AD51" s="31"/>
      <c r="AE51" s="31"/>
    </row>
    <row r="52" spans="1:47" s="2" customFormat="1" ht="12" customHeight="1">
      <c r="A52" s="31"/>
      <c r="B52" s="32"/>
      <c r="C52" s="26" t="s">
        <v>21</v>
      </c>
      <c r="D52" s="33"/>
      <c r="E52" s="33"/>
      <c r="F52" s="24" t="str">
        <f>F12</f>
        <v xml:space="preserve"> </v>
      </c>
      <c r="G52" s="33"/>
      <c r="H52" s="33"/>
      <c r="I52" s="104" t="s">
        <v>23</v>
      </c>
      <c r="J52" s="56" t="str">
        <f>IF(J12="","",J12)</f>
        <v>4. 6. 2020</v>
      </c>
      <c r="K52" s="33"/>
      <c r="L52" s="102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31"/>
    </row>
    <row r="53" spans="1:47" s="2" customFormat="1" ht="6.95" customHeight="1">
      <c r="A53" s="31"/>
      <c r="B53" s="32"/>
      <c r="C53" s="33"/>
      <c r="D53" s="33"/>
      <c r="E53" s="33"/>
      <c r="F53" s="33"/>
      <c r="G53" s="33"/>
      <c r="H53" s="33"/>
      <c r="I53" s="101"/>
      <c r="J53" s="33"/>
      <c r="K53" s="33"/>
      <c r="L53" s="102"/>
      <c r="S53" s="31"/>
      <c r="T53" s="31"/>
      <c r="U53" s="31"/>
      <c r="V53" s="31"/>
      <c r="W53" s="31"/>
      <c r="X53" s="31"/>
      <c r="Y53" s="31"/>
      <c r="Z53" s="31"/>
      <c r="AA53" s="31"/>
      <c r="AB53" s="31"/>
      <c r="AC53" s="31"/>
      <c r="AD53" s="31"/>
      <c r="AE53" s="31"/>
    </row>
    <row r="54" spans="1:47" s="2" customFormat="1" ht="15.2" customHeight="1">
      <c r="A54" s="31"/>
      <c r="B54" s="32"/>
      <c r="C54" s="26" t="s">
        <v>25</v>
      </c>
      <c r="D54" s="33"/>
      <c r="E54" s="33"/>
      <c r="F54" s="24" t="str">
        <f>E15</f>
        <v xml:space="preserve"> </v>
      </c>
      <c r="G54" s="33"/>
      <c r="H54" s="33"/>
      <c r="I54" s="104" t="s">
        <v>30</v>
      </c>
      <c r="J54" s="29" t="str">
        <f>E21</f>
        <v xml:space="preserve"> </v>
      </c>
      <c r="K54" s="33"/>
      <c r="L54" s="102"/>
      <c r="S54" s="31"/>
      <c r="T54" s="31"/>
      <c r="U54" s="31"/>
      <c r="V54" s="31"/>
      <c r="W54" s="31"/>
      <c r="X54" s="31"/>
      <c r="Y54" s="31"/>
      <c r="Z54" s="31"/>
      <c r="AA54" s="31"/>
      <c r="AB54" s="31"/>
      <c r="AC54" s="31"/>
      <c r="AD54" s="31"/>
      <c r="AE54" s="31"/>
    </row>
    <row r="55" spans="1:47" s="2" customFormat="1" ht="15.2" customHeight="1">
      <c r="A55" s="31"/>
      <c r="B55" s="32"/>
      <c r="C55" s="26" t="s">
        <v>28</v>
      </c>
      <c r="D55" s="33"/>
      <c r="E55" s="33"/>
      <c r="F55" s="24" t="str">
        <f>IF(E18="","",E18)</f>
        <v>Vyplň údaj</v>
      </c>
      <c r="G55" s="33"/>
      <c r="H55" s="33"/>
      <c r="I55" s="104" t="s">
        <v>32</v>
      </c>
      <c r="J55" s="29" t="str">
        <f>E24</f>
        <v xml:space="preserve"> </v>
      </c>
      <c r="K55" s="33"/>
      <c r="L55" s="102"/>
      <c r="S55" s="31"/>
      <c r="T55" s="31"/>
      <c r="U55" s="31"/>
      <c r="V55" s="31"/>
      <c r="W55" s="31"/>
      <c r="X55" s="31"/>
      <c r="Y55" s="31"/>
      <c r="Z55" s="31"/>
      <c r="AA55" s="31"/>
      <c r="AB55" s="31"/>
      <c r="AC55" s="31"/>
      <c r="AD55" s="31"/>
      <c r="AE55" s="31"/>
    </row>
    <row r="56" spans="1:47" s="2" customFormat="1" ht="10.35" customHeight="1">
      <c r="A56" s="31"/>
      <c r="B56" s="32"/>
      <c r="C56" s="33"/>
      <c r="D56" s="33"/>
      <c r="E56" s="33"/>
      <c r="F56" s="33"/>
      <c r="G56" s="33"/>
      <c r="H56" s="33"/>
      <c r="I56" s="101"/>
      <c r="J56" s="33"/>
      <c r="K56" s="33"/>
      <c r="L56" s="102"/>
      <c r="S56" s="31"/>
      <c r="T56" s="31"/>
      <c r="U56" s="31"/>
      <c r="V56" s="31"/>
      <c r="W56" s="31"/>
      <c r="X56" s="31"/>
      <c r="Y56" s="31"/>
      <c r="Z56" s="31"/>
      <c r="AA56" s="31"/>
      <c r="AB56" s="31"/>
      <c r="AC56" s="31"/>
      <c r="AD56" s="31"/>
      <c r="AE56" s="31"/>
    </row>
    <row r="57" spans="1:47" s="2" customFormat="1" ht="29.25" customHeight="1">
      <c r="A57" s="31"/>
      <c r="B57" s="32"/>
      <c r="C57" s="133" t="s">
        <v>84</v>
      </c>
      <c r="D57" s="134"/>
      <c r="E57" s="134"/>
      <c r="F57" s="134"/>
      <c r="G57" s="134"/>
      <c r="H57" s="134"/>
      <c r="I57" s="135"/>
      <c r="J57" s="136" t="s">
        <v>85</v>
      </c>
      <c r="K57" s="134"/>
      <c r="L57" s="102"/>
      <c r="S57" s="31"/>
      <c r="T57" s="31"/>
      <c r="U57" s="31"/>
      <c r="V57" s="31"/>
      <c r="W57" s="31"/>
      <c r="X57" s="31"/>
      <c r="Y57" s="31"/>
      <c r="Z57" s="31"/>
      <c r="AA57" s="31"/>
      <c r="AB57" s="31"/>
      <c r="AC57" s="31"/>
      <c r="AD57" s="31"/>
      <c r="AE57" s="31"/>
    </row>
    <row r="58" spans="1:47" s="2" customFormat="1" ht="10.35" customHeight="1">
      <c r="A58" s="31"/>
      <c r="B58" s="32"/>
      <c r="C58" s="33"/>
      <c r="D58" s="33"/>
      <c r="E58" s="33"/>
      <c r="F58" s="33"/>
      <c r="G58" s="33"/>
      <c r="H58" s="33"/>
      <c r="I58" s="101"/>
      <c r="J58" s="33"/>
      <c r="K58" s="33"/>
      <c r="L58" s="102"/>
      <c r="S58" s="31"/>
      <c r="T58" s="31"/>
      <c r="U58" s="31"/>
      <c r="V58" s="31"/>
      <c r="W58" s="31"/>
      <c r="X58" s="31"/>
      <c r="Y58" s="31"/>
      <c r="Z58" s="31"/>
      <c r="AA58" s="31"/>
      <c r="AB58" s="31"/>
      <c r="AC58" s="31"/>
      <c r="AD58" s="31"/>
      <c r="AE58" s="31"/>
    </row>
    <row r="59" spans="1:47" s="2" customFormat="1" ht="22.9" customHeight="1">
      <c r="A59" s="31"/>
      <c r="B59" s="32"/>
      <c r="C59" s="137" t="s">
        <v>67</v>
      </c>
      <c r="D59" s="33"/>
      <c r="E59" s="33"/>
      <c r="F59" s="33"/>
      <c r="G59" s="33"/>
      <c r="H59" s="33"/>
      <c r="I59" s="101"/>
      <c r="J59" s="74">
        <f>J88</f>
        <v>0</v>
      </c>
      <c r="K59" s="33"/>
      <c r="L59" s="102"/>
      <c r="S59" s="31"/>
      <c r="T59" s="31"/>
      <c r="U59" s="31"/>
      <c r="V59" s="31"/>
      <c r="W59" s="31"/>
      <c r="X59" s="31"/>
      <c r="Y59" s="31"/>
      <c r="Z59" s="31"/>
      <c r="AA59" s="31"/>
      <c r="AB59" s="31"/>
      <c r="AC59" s="31"/>
      <c r="AD59" s="31"/>
      <c r="AE59" s="31"/>
      <c r="AU59" s="14" t="s">
        <v>86</v>
      </c>
    </row>
    <row r="60" spans="1:47" s="9" customFormat="1" ht="24.95" customHeight="1">
      <c r="B60" s="138"/>
      <c r="C60" s="139"/>
      <c r="D60" s="140" t="s">
        <v>87</v>
      </c>
      <c r="E60" s="141"/>
      <c r="F60" s="141"/>
      <c r="G60" s="141"/>
      <c r="H60" s="141"/>
      <c r="I60" s="142"/>
      <c r="J60" s="143">
        <f>J89</f>
        <v>0</v>
      </c>
      <c r="K60" s="139"/>
      <c r="L60" s="144"/>
    </row>
    <row r="61" spans="1:47" s="10" customFormat="1" ht="19.899999999999999" customHeight="1">
      <c r="B61" s="145"/>
      <c r="C61" s="146"/>
      <c r="D61" s="147" t="s">
        <v>88</v>
      </c>
      <c r="E61" s="148"/>
      <c r="F61" s="148"/>
      <c r="G61" s="148"/>
      <c r="H61" s="148"/>
      <c r="I61" s="149"/>
      <c r="J61" s="150">
        <f>J90</f>
        <v>0</v>
      </c>
      <c r="K61" s="146"/>
      <c r="L61" s="151"/>
    </row>
    <row r="62" spans="1:47" s="10" customFormat="1" ht="19.899999999999999" customHeight="1">
      <c r="B62" s="145"/>
      <c r="C62" s="146"/>
      <c r="D62" s="147" t="s">
        <v>89</v>
      </c>
      <c r="E62" s="148"/>
      <c r="F62" s="148"/>
      <c r="G62" s="148"/>
      <c r="H62" s="148"/>
      <c r="I62" s="149"/>
      <c r="J62" s="150">
        <f>J112</f>
        <v>0</v>
      </c>
      <c r="K62" s="146"/>
      <c r="L62" s="151"/>
    </row>
    <row r="63" spans="1:47" s="10" customFormat="1" ht="19.899999999999999" customHeight="1">
      <c r="B63" s="145"/>
      <c r="C63" s="146"/>
      <c r="D63" s="147" t="s">
        <v>90</v>
      </c>
      <c r="E63" s="148"/>
      <c r="F63" s="148"/>
      <c r="G63" s="148"/>
      <c r="H63" s="148"/>
      <c r="I63" s="149"/>
      <c r="J63" s="150">
        <f>J114</f>
        <v>0</v>
      </c>
      <c r="K63" s="146"/>
      <c r="L63" s="151"/>
    </row>
    <row r="64" spans="1:47" s="10" customFormat="1" ht="19.899999999999999" customHeight="1">
      <c r="B64" s="145"/>
      <c r="C64" s="146"/>
      <c r="D64" s="147" t="s">
        <v>91</v>
      </c>
      <c r="E64" s="148"/>
      <c r="F64" s="148"/>
      <c r="G64" s="148"/>
      <c r="H64" s="148"/>
      <c r="I64" s="149"/>
      <c r="J64" s="150">
        <f>J128</f>
        <v>0</v>
      </c>
      <c r="K64" s="146"/>
      <c r="L64" s="151"/>
    </row>
    <row r="65" spans="1:31" s="10" customFormat="1" ht="14.85" customHeight="1">
      <c r="B65" s="145"/>
      <c r="C65" s="146"/>
      <c r="D65" s="147" t="s">
        <v>92</v>
      </c>
      <c r="E65" s="148"/>
      <c r="F65" s="148"/>
      <c r="G65" s="148"/>
      <c r="H65" s="148"/>
      <c r="I65" s="149"/>
      <c r="J65" s="150">
        <f>J130</f>
        <v>0</v>
      </c>
      <c r="K65" s="146"/>
      <c r="L65" s="151"/>
    </row>
    <row r="66" spans="1:31" s="10" customFormat="1" ht="19.899999999999999" customHeight="1">
      <c r="B66" s="145"/>
      <c r="C66" s="146"/>
      <c r="D66" s="147" t="s">
        <v>93</v>
      </c>
      <c r="E66" s="148"/>
      <c r="F66" s="148"/>
      <c r="G66" s="148"/>
      <c r="H66" s="148"/>
      <c r="I66" s="149"/>
      <c r="J66" s="150">
        <f>J132</f>
        <v>0</v>
      </c>
      <c r="K66" s="146"/>
      <c r="L66" s="151"/>
    </row>
    <row r="67" spans="1:31" s="9" customFormat="1" ht="24.95" customHeight="1">
      <c r="B67" s="138"/>
      <c r="C67" s="139"/>
      <c r="D67" s="140" t="s">
        <v>94</v>
      </c>
      <c r="E67" s="141"/>
      <c r="F67" s="141"/>
      <c r="G67" s="141"/>
      <c r="H67" s="141"/>
      <c r="I67" s="142"/>
      <c r="J67" s="143">
        <f>J133</f>
        <v>0</v>
      </c>
      <c r="K67" s="139"/>
      <c r="L67" s="144"/>
    </row>
    <row r="68" spans="1:31" s="10" customFormat="1" ht="19.899999999999999" customHeight="1">
      <c r="B68" s="145"/>
      <c r="C68" s="146"/>
      <c r="D68" s="147" t="s">
        <v>95</v>
      </c>
      <c r="E68" s="148"/>
      <c r="F68" s="148"/>
      <c r="G68" s="148"/>
      <c r="H68" s="148"/>
      <c r="I68" s="149"/>
      <c r="J68" s="150">
        <f>J134</f>
        <v>0</v>
      </c>
      <c r="K68" s="146"/>
      <c r="L68" s="151"/>
    </row>
    <row r="69" spans="1:31" s="2" customFormat="1" ht="21.75" customHeight="1">
      <c r="A69" s="31"/>
      <c r="B69" s="32"/>
      <c r="C69" s="33"/>
      <c r="D69" s="33"/>
      <c r="E69" s="33"/>
      <c r="F69" s="33"/>
      <c r="G69" s="33"/>
      <c r="H69" s="33"/>
      <c r="I69" s="101"/>
      <c r="J69" s="33"/>
      <c r="K69" s="33"/>
      <c r="L69" s="102"/>
      <c r="S69" s="31"/>
      <c r="T69" s="31"/>
      <c r="U69" s="31"/>
      <c r="V69" s="31"/>
      <c r="W69" s="31"/>
      <c r="X69" s="31"/>
      <c r="Y69" s="31"/>
      <c r="Z69" s="31"/>
      <c r="AA69" s="31"/>
      <c r="AB69" s="31"/>
      <c r="AC69" s="31"/>
      <c r="AD69" s="31"/>
      <c r="AE69" s="31"/>
    </row>
    <row r="70" spans="1:31" s="2" customFormat="1" ht="6.95" customHeight="1">
      <c r="A70" s="31"/>
      <c r="B70" s="44"/>
      <c r="C70" s="45"/>
      <c r="D70" s="45"/>
      <c r="E70" s="45"/>
      <c r="F70" s="45"/>
      <c r="G70" s="45"/>
      <c r="H70" s="45"/>
      <c r="I70" s="129"/>
      <c r="J70" s="45"/>
      <c r="K70" s="45"/>
      <c r="L70" s="102"/>
      <c r="S70" s="31"/>
      <c r="T70" s="31"/>
      <c r="U70" s="31"/>
      <c r="V70" s="31"/>
      <c r="W70" s="31"/>
      <c r="X70" s="31"/>
      <c r="Y70" s="31"/>
      <c r="Z70" s="31"/>
      <c r="AA70" s="31"/>
      <c r="AB70" s="31"/>
      <c r="AC70" s="31"/>
      <c r="AD70" s="31"/>
      <c r="AE70" s="31"/>
    </row>
    <row r="74" spans="1:31" s="2" customFormat="1" ht="6.95" customHeight="1">
      <c r="A74" s="31"/>
      <c r="B74" s="46"/>
      <c r="C74" s="47"/>
      <c r="D74" s="47"/>
      <c r="E74" s="47"/>
      <c r="F74" s="47"/>
      <c r="G74" s="47"/>
      <c r="H74" s="47"/>
      <c r="I74" s="132"/>
      <c r="J74" s="47"/>
      <c r="K74" s="47"/>
      <c r="L74" s="102"/>
      <c r="S74" s="31"/>
      <c r="T74" s="31"/>
      <c r="U74" s="31"/>
      <c r="V74" s="31"/>
      <c r="W74" s="31"/>
      <c r="X74" s="31"/>
      <c r="Y74" s="31"/>
      <c r="Z74" s="31"/>
      <c r="AA74" s="31"/>
      <c r="AB74" s="31"/>
      <c r="AC74" s="31"/>
      <c r="AD74" s="31"/>
      <c r="AE74" s="31"/>
    </row>
    <row r="75" spans="1:31" s="2" customFormat="1" ht="24.95" customHeight="1">
      <c r="A75" s="31"/>
      <c r="B75" s="32"/>
      <c r="C75" s="20" t="s">
        <v>96</v>
      </c>
      <c r="D75" s="33"/>
      <c r="E75" s="33"/>
      <c r="F75" s="33"/>
      <c r="G75" s="33"/>
      <c r="H75" s="33"/>
      <c r="I75" s="101"/>
      <c r="J75" s="33"/>
      <c r="K75" s="33"/>
      <c r="L75" s="102"/>
      <c r="S75" s="31"/>
      <c r="T75" s="31"/>
      <c r="U75" s="31"/>
      <c r="V75" s="31"/>
      <c r="W75" s="31"/>
      <c r="X75" s="31"/>
      <c r="Y75" s="31"/>
      <c r="Z75" s="31"/>
      <c r="AA75" s="31"/>
      <c r="AB75" s="31"/>
      <c r="AC75" s="31"/>
      <c r="AD75" s="31"/>
      <c r="AE75" s="31"/>
    </row>
    <row r="76" spans="1:31" s="2" customFormat="1" ht="6.95" customHeight="1">
      <c r="A76" s="31"/>
      <c r="B76" s="32"/>
      <c r="C76" s="33"/>
      <c r="D76" s="33"/>
      <c r="E76" s="33"/>
      <c r="F76" s="33"/>
      <c r="G76" s="33"/>
      <c r="H76" s="33"/>
      <c r="I76" s="101"/>
      <c r="J76" s="33"/>
      <c r="K76" s="33"/>
      <c r="L76" s="102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2" customHeight="1">
      <c r="A77" s="31"/>
      <c r="B77" s="32"/>
      <c r="C77" s="26" t="s">
        <v>16</v>
      </c>
      <c r="D77" s="33"/>
      <c r="E77" s="33"/>
      <c r="F77" s="33"/>
      <c r="G77" s="33"/>
      <c r="H77" s="33"/>
      <c r="I77" s="101"/>
      <c r="J77" s="33"/>
      <c r="K77" s="33"/>
      <c r="L77" s="102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78" spans="1:31" s="2" customFormat="1" ht="16.5" customHeight="1">
      <c r="A78" s="31"/>
      <c r="B78" s="32"/>
      <c r="C78" s="33"/>
      <c r="D78" s="33"/>
      <c r="E78" s="249" t="str">
        <f>E7</f>
        <v>Turnov areál Maškova zahrada, Přístavba a vestavba zimního stadionu</v>
      </c>
      <c r="F78" s="250"/>
      <c r="G78" s="250"/>
      <c r="H78" s="250"/>
      <c r="I78" s="101"/>
      <c r="J78" s="33"/>
      <c r="K78" s="33"/>
      <c r="L78" s="102"/>
      <c r="S78" s="31"/>
      <c r="T78" s="31"/>
      <c r="U78" s="31"/>
      <c r="V78" s="31"/>
      <c r="W78" s="31"/>
      <c r="X78" s="31"/>
      <c r="Y78" s="31"/>
      <c r="Z78" s="31"/>
      <c r="AA78" s="31"/>
      <c r="AB78" s="31"/>
      <c r="AC78" s="31"/>
      <c r="AD78" s="31"/>
      <c r="AE78" s="31"/>
    </row>
    <row r="79" spans="1:31" s="2" customFormat="1" ht="12" customHeight="1">
      <c r="A79" s="31"/>
      <c r="B79" s="32"/>
      <c r="C79" s="26" t="s">
        <v>81</v>
      </c>
      <c r="D79" s="33"/>
      <c r="E79" s="33"/>
      <c r="F79" s="33"/>
      <c r="G79" s="33"/>
      <c r="H79" s="33"/>
      <c r="I79" s="101"/>
      <c r="J79" s="33"/>
      <c r="K79" s="33"/>
      <c r="L79" s="102"/>
      <c r="S79" s="31"/>
      <c r="T79" s="31"/>
      <c r="U79" s="31"/>
      <c r="V79" s="31"/>
      <c r="W79" s="31"/>
      <c r="X79" s="31"/>
      <c r="Y79" s="31"/>
      <c r="Z79" s="31"/>
      <c r="AA79" s="31"/>
      <c r="AB79" s="31"/>
      <c r="AC79" s="31"/>
      <c r="AD79" s="31"/>
      <c r="AE79" s="31"/>
    </row>
    <row r="80" spans="1:31" s="2" customFormat="1" ht="16.5" customHeight="1">
      <c r="A80" s="31"/>
      <c r="B80" s="32"/>
      <c r="C80" s="33"/>
      <c r="D80" s="33"/>
      <c r="E80" s="218" t="str">
        <f>E9</f>
        <v>02 - SO 02 - Přístavba, ZTI-Kanalizační přípojka</v>
      </c>
      <c r="F80" s="248"/>
      <c r="G80" s="248"/>
      <c r="H80" s="248"/>
      <c r="I80" s="101"/>
      <c r="J80" s="33"/>
      <c r="K80" s="33"/>
      <c r="L80" s="102"/>
      <c r="S80" s="31"/>
      <c r="T80" s="31"/>
      <c r="U80" s="31"/>
      <c r="V80" s="31"/>
      <c r="W80" s="31"/>
      <c r="X80" s="31"/>
      <c r="Y80" s="31"/>
      <c r="Z80" s="31"/>
      <c r="AA80" s="31"/>
      <c r="AB80" s="31"/>
      <c r="AC80" s="31"/>
      <c r="AD80" s="31"/>
      <c r="AE80" s="31"/>
    </row>
    <row r="81" spans="1:65" s="2" customFormat="1" ht="6.95" customHeight="1">
      <c r="A81" s="31"/>
      <c r="B81" s="32"/>
      <c r="C81" s="33"/>
      <c r="D81" s="33"/>
      <c r="E81" s="33"/>
      <c r="F81" s="33"/>
      <c r="G81" s="33"/>
      <c r="H81" s="33"/>
      <c r="I81" s="101"/>
      <c r="J81" s="33"/>
      <c r="K81" s="33"/>
      <c r="L81" s="102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65" s="2" customFormat="1" ht="12" customHeight="1">
      <c r="A82" s="31"/>
      <c r="B82" s="32"/>
      <c r="C82" s="26" t="s">
        <v>21</v>
      </c>
      <c r="D82" s="33"/>
      <c r="E82" s="33"/>
      <c r="F82" s="24" t="str">
        <f>F12</f>
        <v xml:space="preserve"> </v>
      </c>
      <c r="G82" s="33"/>
      <c r="H82" s="33"/>
      <c r="I82" s="104" t="s">
        <v>23</v>
      </c>
      <c r="J82" s="56" t="str">
        <f>IF(J12="","",J12)</f>
        <v>4. 6. 2020</v>
      </c>
      <c r="K82" s="33"/>
      <c r="L82" s="102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65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101"/>
      <c r="J83" s="33"/>
      <c r="K83" s="33"/>
      <c r="L83" s="102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65" s="2" customFormat="1" ht="15.2" customHeight="1">
      <c r="A84" s="31"/>
      <c r="B84" s="32"/>
      <c r="C84" s="26" t="s">
        <v>25</v>
      </c>
      <c r="D84" s="33"/>
      <c r="E84" s="33"/>
      <c r="F84" s="24" t="str">
        <f>E15</f>
        <v xml:space="preserve"> </v>
      </c>
      <c r="G84" s="33"/>
      <c r="H84" s="33"/>
      <c r="I84" s="104" t="s">
        <v>30</v>
      </c>
      <c r="J84" s="29" t="str">
        <f>E21</f>
        <v xml:space="preserve"> </v>
      </c>
      <c r="K84" s="33"/>
      <c r="L84" s="102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65" s="2" customFormat="1" ht="15.2" customHeight="1">
      <c r="A85" s="31"/>
      <c r="B85" s="32"/>
      <c r="C85" s="26" t="s">
        <v>28</v>
      </c>
      <c r="D85" s="33"/>
      <c r="E85" s="33"/>
      <c r="F85" s="24" t="str">
        <f>IF(E18="","",E18)</f>
        <v>Vyplň údaj</v>
      </c>
      <c r="G85" s="33"/>
      <c r="H85" s="33"/>
      <c r="I85" s="104" t="s">
        <v>32</v>
      </c>
      <c r="J85" s="29" t="str">
        <f>E24</f>
        <v xml:space="preserve"> </v>
      </c>
      <c r="K85" s="33"/>
      <c r="L85" s="102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65" s="2" customFormat="1" ht="10.35" customHeight="1">
      <c r="A86" s="31"/>
      <c r="B86" s="32"/>
      <c r="C86" s="33"/>
      <c r="D86" s="33"/>
      <c r="E86" s="33"/>
      <c r="F86" s="33"/>
      <c r="G86" s="33"/>
      <c r="H86" s="33"/>
      <c r="I86" s="101"/>
      <c r="J86" s="33"/>
      <c r="K86" s="33"/>
      <c r="L86" s="102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65" s="11" customFormat="1" ht="29.25" customHeight="1">
      <c r="A87" s="152"/>
      <c r="B87" s="153"/>
      <c r="C87" s="154" t="s">
        <v>97</v>
      </c>
      <c r="D87" s="155" t="s">
        <v>54</v>
      </c>
      <c r="E87" s="155" t="s">
        <v>50</v>
      </c>
      <c r="F87" s="155" t="s">
        <v>51</v>
      </c>
      <c r="G87" s="155" t="s">
        <v>98</v>
      </c>
      <c r="H87" s="155" t="s">
        <v>99</v>
      </c>
      <c r="I87" s="156" t="s">
        <v>100</v>
      </c>
      <c r="J87" s="155" t="s">
        <v>85</v>
      </c>
      <c r="K87" s="157" t="s">
        <v>101</v>
      </c>
      <c r="L87" s="158"/>
      <c r="M87" s="65" t="s">
        <v>19</v>
      </c>
      <c r="N87" s="66" t="s">
        <v>39</v>
      </c>
      <c r="O87" s="66" t="s">
        <v>102</v>
      </c>
      <c r="P87" s="66" t="s">
        <v>103</v>
      </c>
      <c r="Q87" s="66" t="s">
        <v>104</v>
      </c>
      <c r="R87" s="66" t="s">
        <v>105</v>
      </c>
      <c r="S87" s="66" t="s">
        <v>106</v>
      </c>
      <c r="T87" s="67" t="s">
        <v>107</v>
      </c>
      <c r="U87" s="152"/>
      <c r="V87" s="152"/>
      <c r="W87" s="152"/>
      <c r="X87" s="152"/>
      <c r="Y87" s="152"/>
      <c r="Z87" s="152"/>
      <c r="AA87" s="152"/>
      <c r="AB87" s="152"/>
      <c r="AC87" s="152"/>
      <c r="AD87" s="152"/>
      <c r="AE87" s="152"/>
    </row>
    <row r="88" spans="1:65" s="2" customFormat="1" ht="22.9" customHeight="1">
      <c r="A88" s="31"/>
      <c r="B88" s="32"/>
      <c r="C88" s="72" t="s">
        <v>108</v>
      </c>
      <c r="D88" s="33"/>
      <c r="E88" s="33"/>
      <c r="F88" s="33"/>
      <c r="G88" s="33"/>
      <c r="H88" s="33"/>
      <c r="I88" s="101"/>
      <c r="J88" s="159">
        <f>BK88</f>
        <v>0</v>
      </c>
      <c r="K88" s="33"/>
      <c r="L88" s="36"/>
      <c r="M88" s="68"/>
      <c r="N88" s="160"/>
      <c r="O88" s="69"/>
      <c r="P88" s="161">
        <f>P89+P133</f>
        <v>0</v>
      </c>
      <c r="Q88" s="69"/>
      <c r="R88" s="161">
        <f>R89+R133</f>
        <v>21.405160000000002</v>
      </c>
      <c r="S88" s="69"/>
      <c r="T88" s="162">
        <f>T89+T133</f>
        <v>0</v>
      </c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  <c r="AT88" s="14" t="s">
        <v>68</v>
      </c>
      <c r="AU88" s="14" t="s">
        <v>86</v>
      </c>
      <c r="BK88" s="163">
        <f>BK89+BK133</f>
        <v>0</v>
      </c>
    </row>
    <row r="89" spans="1:65" s="12" customFormat="1" ht="25.9" customHeight="1">
      <c r="B89" s="164"/>
      <c r="C89" s="165"/>
      <c r="D89" s="166" t="s">
        <v>68</v>
      </c>
      <c r="E89" s="167" t="s">
        <v>109</v>
      </c>
      <c r="F89" s="167" t="s">
        <v>110</v>
      </c>
      <c r="G89" s="165"/>
      <c r="H89" s="165"/>
      <c r="I89" s="168"/>
      <c r="J89" s="169">
        <f>BK89</f>
        <v>0</v>
      </c>
      <c r="K89" s="165"/>
      <c r="L89" s="170"/>
      <c r="M89" s="171"/>
      <c r="N89" s="172"/>
      <c r="O89" s="172"/>
      <c r="P89" s="173">
        <f>P90+P112+P114+P128+P132</f>
        <v>0</v>
      </c>
      <c r="Q89" s="172"/>
      <c r="R89" s="173">
        <f>R90+R112+R114+R128+R132</f>
        <v>21.405160000000002</v>
      </c>
      <c r="S89" s="172"/>
      <c r="T89" s="174">
        <f>T90+T112+T114+T128+T132</f>
        <v>0</v>
      </c>
      <c r="AR89" s="175" t="s">
        <v>77</v>
      </c>
      <c r="AT89" s="176" t="s">
        <v>68</v>
      </c>
      <c r="AU89" s="176" t="s">
        <v>69</v>
      </c>
      <c r="AY89" s="175" t="s">
        <v>111</v>
      </c>
      <c r="BK89" s="177">
        <f>BK90+BK112+BK114+BK128+BK132</f>
        <v>0</v>
      </c>
    </row>
    <row r="90" spans="1:65" s="12" customFormat="1" ht="22.9" customHeight="1">
      <c r="B90" s="164"/>
      <c r="C90" s="165"/>
      <c r="D90" s="166" t="s">
        <v>68</v>
      </c>
      <c r="E90" s="178" t="s">
        <v>77</v>
      </c>
      <c r="F90" s="178" t="s">
        <v>112</v>
      </c>
      <c r="G90" s="165"/>
      <c r="H90" s="165"/>
      <c r="I90" s="168"/>
      <c r="J90" s="179">
        <f>BK90</f>
        <v>0</v>
      </c>
      <c r="K90" s="165"/>
      <c r="L90" s="170"/>
      <c r="M90" s="171"/>
      <c r="N90" s="172"/>
      <c r="O90" s="172"/>
      <c r="P90" s="173">
        <f>SUM(P91:P111)</f>
        <v>0</v>
      </c>
      <c r="Q90" s="172"/>
      <c r="R90" s="173">
        <f>SUM(R91:R111)</f>
        <v>17.449280000000002</v>
      </c>
      <c r="S90" s="172"/>
      <c r="T90" s="174">
        <f>SUM(T91:T111)</f>
        <v>0</v>
      </c>
      <c r="AR90" s="175" t="s">
        <v>77</v>
      </c>
      <c r="AT90" s="176" t="s">
        <v>68</v>
      </c>
      <c r="AU90" s="176" t="s">
        <v>77</v>
      </c>
      <c r="AY90" s="175" t="s">
        <v>111</v>
      </c>
      <c r="BK90" s="177">
        <f>SUM(BK91:BK111)</f>
        <v>0</v>
      </c>
    </row>
    <row r="91" spans="1:65" s="2" customFormat="1" ht="44.25" customHeight="1">
      <c r="A91" s="31"/>
      <c r="B91" s="32"/>
      <c r="C91" s="180" t="s">
        <v>77</v>
      </c>
      <c r="D91" s="180" t="s">
        <v>113</v>
      </c>
      <c r="E91" s="181" t="s">
        <v>114</v>
      </c>
      <c r="F91" s="182" t="s">
        <v>115</v>
      </c>
      <c r="G91" s="183" t="s">
        <v>116</v>
      </c>
      <c r="H91" s="184">
        <v>1</v>
      </c>
      <c r="I91" s="185"/>
      <c r="J91" s="186">
        <f t="shared" ref="J91:J111" si="0">ROUND(I91*H91,2)</f>
        <v>0</v>
      </c>
      <c r="K91" s="182" t="s">
        <v>117</v>
      </c>
      <c r="L91" s="36"/>
      <c r="M91" s="187" t="s">
        <v>19</v>
      </c>
      <c r="N91" s="188" t="s">
        <v>40</v>
      </c>
      <c r="O91" s="61"/>
      <c r="P91" s="189">
        <f t="shared" ref="P91:P111" si="1">O91*H91</f>
        <v>0</v>
      </c>
      <c r="Q91" s="189">
        <v>3.6900000000000002E-2</v>
      </c>
      <c r="R91" s="189">
        <f t="shared" ref="R91:R111" si="2">Q91*H91</f>
        <v>3.6900000000000002E-2</v>
      </c>
      <c r="S91" s="189">
        <v>0</v>
      </c>
      <c r="T91" s="190">
        <f t="shared" ref="T91:T111" si="3">S91*H91</f>
        <v>0</v>
      </c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  <c r="AR91" s="191" t="s">
        <v>118</v>
      </c>
      <c r="AT91" s="191" t="s">
        <v>113</v>
      </c>
      <c r="AU91" s="191" t="s">
        <v>79</v>
      </c>
      <c r="AY91" s="14" t="s">
        <v>111</v>
      </c>
      <c r="BE91" s="192">
        <f t="shared" ref="BE91:BE111" si="4">IF(N91="základní",J91,0)</f>
        <v>0</v>
      </c>
      <c r="BF91" s="192">
        <f t="shared" ref="BF91:BF111" si="5">IF(N91="snížená",J91,0)</f>
        <v>0</v>
      </c>
      <c r="BG91" s="192">
        <f t="shared" ref="BG91:BG111" si="6">IF(N91="zákl. přenesená",J91,0)</f>
        <v>0</v>
      </c>
      <c r="BH91" s="192">
        <f t="shared" ref="BH91:BH111" si="7">IF(N91="sníž. přenesená",J91,0)</f>
        <v>0</v>
      </c>
      <c r="BI91" s="192">
        <f t="shared" ref="BI91:BI111" si="8">IF(N91="nulová",J91,0)</f>
        <v>0</v>
      </c>
      <c r="BJ91" s="14" t="s">
        <v>77</v>
      </c>
      <c r="BK91" s="192">
        <f t="shared" ref="BK91:BK111" si="9">ROUND(I91*H91,2)</f>
        <v>0</v>
      </c>
      <c r="BL91" s="14" t="s">
        <v>118</v>
      </c>
      <c r="BM91" s="191" t="s">
        <v>119</v>
      </c>
    </row>
    <row r="92" spans="1:65" s="2" customFormat="1" ht="21.75" customHeight="1">
      <c r="A92" s="31"/>
      <c r="B92" s="32"/>
      <c r="C92" s="180" t="s">
        <v>79</v>
      </c>
      <c r="D92" s="180" t="s">
        <v>113</v>
      </c>
      <c r="E92" s="181" t="s">
        <v>120</v>
      </c>
      <c r="F92" s="182" t="s">
        <v>121</v>
      </c>
      <c r="G92" s="183" t="s">
        <v>122</v>
      </c>
      <c r="H92" s="184">
        <v>1</v>
      </c>
      <c r="I92" s="185"/>
      <c r="J92" s="186">
        <f t="shared" si="0"/>
        <v>0</v>
      </c>
      <c r="K92" s="182" t="s">
        <v>117</v>
      </c>
      <c r="L92" s="36"/>
      <c r="M92" s="187" t="s">
        <v>19</v>
      </c>
      <c r="N92" s="188" t="s">
        <v>40</v>
      </c>
      <c r="O92" s="61"/>
      <c r="P92" s="189">
        <f t="shared" si="1"/>
        <v>0</v>
      </c>
      <c r="Q92" s="189">
        <v>6.4999999999999997E-4</v>
      </c>
      <c r="R92" s="189">
        <f t="shared" si="2"/>
        <v>6.4999999999999997E-4</v>
      </c>
      <c r="S92" s="189">
        <v>0</v>
      </c>
      <c r="T92" s="190">
        <f t="shared" si="3"/>
        <v>0</v>
      </c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  <c r="AR92" s="191" t="s">
        <v>118</v>
      </c>
      <c r="AT92" s="191" t="s">
        <v>113</v>
      </c>
      <c r="AU92" s="191" t="s">
        <v>79</v>
      </c>
      <c r="AY92" s="14" t="s">
        <v>111</v>
      </c>
      <c r="BE92" s="192">
        <f t="shared" si="4"/>
        <v>0</v>
      </c>
      <c r="BF92" s="192">
        <f t="shared" si="5"/>
        <v>0</v>
      </c>
      <c r="BG92" s="192">
        <f t="shared" si="6"/>
        <v>0</v>
      </c>
      <c r="BH92" s="192">
        <f t="shared" si="7"/>
        <v>0</v>
      </c>
      <c r="BI92" s="192">
        <f t="shared" si="8"/>
        <v>0</v>
      </c>
      <c r="BJ92" s="14" t="s">
        <v>77</v>
      </c>
      <c r="BK92" s="192">
        <f t="shared" si="9"/>
        <v>0</v>
      </c>
      <c r="BL92" s="14" t="s">
        <v>118</v>
      </c>
      <c r="BM92" s="191" t="s">
        <v>123</v>
      </c>
    </row>
    <row r="93" spans="1:65" s="2" customFormat="1" ht="16.5" customHeight="1">
      <c r="A93" s="31"/>
      <c r="B93" s="32"/>
      <c r="C93" s="180" t="s">
        <v>124</v>
      </c>
      <c r="D93" s="180" t="s">
        <v>113</v>
      </c>
      <c r="E93" s="181" t="s">
        <v>125</v>
      </c>
      <c r="F93" s="182" t="s">
        <v>126</v>
      </c>
      <c r="G93" s="183" t="s">
        <v>116</v>
      </c>
      <c r="H93" s="184">
        <v>3</v>
      </c>
      <c r="I93" s="185"/>
      <c r="J93" s="186">
        <f t="shared" si="0"/>
        <v>0</v>
      </c>
      <c r="K93" s="182" t="s">
        <v>117</v>
      </c>
      <c r="L93" s="36"/>
      <c r="M93" s="187" t="s">
        <v>19</v>
      </c>
      <c r="N93" s="188" t="s">
        <v>40</v>
      </c>
      <c r="O93" s="61"/>
      <c r="P93" s="189">
        <f t="shared" si="1"/>
        <v>0</v>
      </c>
      <c r="Q93" s="189">
        <v>5.5000000000000003E-4</v>
      </c>
      <c r="R93" s="189">
        <f t="shared" si="2"/>
        <v>1.65E-3</v>
      </c>
      <c r="S93" s="189">
        <v>0</v>
      </c>
      <c r="T93" s="190">
        <f t="shared" si="3"/>
        <v>0</v>
      </c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  <c r="AR93" s="191" t="s">
        <v>118</v>
      </c>
      <c r="AT93" s="191" t="s">
        <v>113</v>
      </c>
      <c r="AU93" s="191" t="s">
        <v>79</v>
      </c>
      <c r="AY93" s="14" t="s">
        <v>111</v>
      </c>
      <c r="BE93" s="192">
        <f t="shared" si="4"/>
        <v>0</v>
      </c>
      <c r="BF93" s="192">
        <f t="shared" si="5"/>
        <v>0</v>
      </c>
      <c r="BG93" s="192">
        <f t="shared" si="6"/>
        <v>0</v>
      </c>
      <c r="BH93" s="192">
        <f t="shared" si="7"/>
        <v>0</v>
      </c>
      <c r="BI93" s="192">
        <f t="shared" si="8"/>
        <v>0</v>
      </c>
      <c r="BJ93" s="14" t="s">
        <v>77</v>
      </c>
      <c r="BK93" s="192">
        <f t="shared" si="9"/>
        <v>0</v>
      </c>
      <c r="BL93" s="14" t="s">
        <v>118</v>
      </c>
      <c r="BM93" s="191" t="s">
        <v>127</v>
      </c>
    </row>
    <row r="94" spans="1:65" s="2" customFormat="1" ht="16.5" customHeight="1">
      <c r="A94" s="31"/>
      <c r="B94" s="32"/>
      <c r="C94" s="180" t="s">
        <v>118</v>
      </c>
      <c r="D94" s="180" t="s">
        <v>113</v>
      </c>
      <c r="E94" s="181" t="s">
        <v>128</v>
      </c>
      <c r="F94" s="182" t="s">
        <v>129</v>
      </c>
      <c r="G94" s="183" t="s">
        <v>116</v>
      </c>
      <c r="H94" s="184">
        <v>3</v>
      </c>
      <c r="I94" s="185"/>
      <c r="J94" s="186">
        <f t="shared" si="0"/>
        <v>0</v>
      </c>
      <c r="K94" s="182" t="s">
        <v>117</v>
      </c>
      <c r="L94" s="36"/>
      <c r="M94" s="187" t="s">
        <v>19</v>
      </c>
      <c r="N94" s="188" t="s">
        <v>40</v>
      </c>
      <c r="O94" s="61"/>
      <c r="P94" s="189">
        <f t="shared" si="1"/>
        <v>0</v>
      </c>
      <c r="Q94" s="189">
        <v>0</v>
      </c>
      <c r="R94" s="189">
        <f t="shared" si="2"/>
        <v>0</v>
      </c>
      <c r="S94" s="189">
        <v>0</v>
      </c>
      <c r="T94" s="190">
        <f t="shared" si="3"/>
        <v>0</v>
      </c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  <c r="AR94" s="191" t="s">
        <v>118</v>
      </c>
      <c r="AT94" s="191" t="s">
        <v>113</v>
      </c>
      <c r="AU94" s="191" t="s">
        <v>79</v>
      </c>
      <c r="AY94" s="14" t="s">
        <v>111</v>
      </c>
      <c r="BE94" s="192">
        <f t="shared" si="4"/>
        <v>0</v>
      </c>
      <c r="BF94" s="192">
        <f t="shared" si="5"/>
        <v>0</v>
      </c>
      <c r="BG94" s="192">
        <f t="shared" si="6"/>
        <v>0</v>
      </c>
      <c r="BH94" s="192">
        <f t="shared" si="7"/>
        <v>0</v>
      </c>
      <c r="BI94" s="192">
        <f t="shared" si="8"/>
        <v>0</v>
      </c>
      <c r="BJ94" s="14" t="s">
        <v>77</v>
      </c>
      <c r="BK94" s="192">
        <f t="shared" si="9"/>
        <v>0</v>
      </c>
      <c r="BL94" s="14" t="s">
        <v>118</v>
      </c>
      <c r="BM94" s="191" t="s">
        <v>130</v>
      </c>
    </row>
    <row r="95" spans="1:65" s="2" customFormat="1" ht="16.5" customHeight="1">
      <c r="A95" s="31"/>
      <c r="B95" s="32"/>
      <c r="C95" s="180" t="s">
        <v>131</v>
      </c>
      <c r="D95" s="180" t="s">
        <v>113</v>
      </c>
      <c r="E95" s="181" t="s">
        <v>132</v>
      </c>
      <c r="F95" s="182" t="s">
        <v>133</v>
      </c>
      <c r="G95" s="183" t="s">
        <v>134</v>
      </c>
      <c r="H95" s="184">
        <v>4</v>
      </c>
      <c r="I95" s="185"/>
      <c r="J95" s="186">
        <f t="shared" si="0"/>
        <v>0</v>
      </c>
      <c r="K95" s="182" t="s">
        <v>117</v>
      </c>
      <c r="L95" s="36"/>
      <c r="M95" s="187" t="s">
        <v>19</v>
      </c>
      <c r="N95" s="188" t="s">
        <v>40</v>
      </c>
      <c r="O95" s="61"/>
      <c r="P95" s="189">
        <f t="shared" si="1"/>
        <v>0</v>
      </c>
      <c r="Q95" s="189">
        <v>0</v>
      </c>
      <c r="R95" s="189">
        <f t="shared" si="2"/>
        <v>0</v>
      </c>
      <c r="S95" s="189">
        <v>0</v>
      </c>
      <c r="T95" s="190">
        <f t="shared" si="3"/>
        <v>0</v>
      </c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  <c r="AR95" s="191" t="s">
        <v>118</v>
      </c>
      <c r="AT95" s="191" t="s">
        <v>113</v>
      </c>
      <c r="AU95" s="191" t="s">
        <v>79</v>
      </c>
      <c r="AY95" s="14" t="s">
        <v>111</v>
      </c>
      <c r="BE95" s="192">
        <f t="shared" si="4"/>
        <v>0</v>
      </c>
      <c r="BF95" s="192">
        <f t="shared" si="5"/>
        <v>0</v>
      </c>
      <c r="BG95" s="192">
        <f t="shared" si="6"/>
        <v>0</v>
      </c>
      <c r="BH95" s="192">
        <f t="shared" si="7"/>
        <v>0</v>
      </c>
      <c r="BI95" s="192">
        <f t="shared" si="8"/>
        <v>0</v>
      </c>
      <c r="BJ95" s="14" t="s">
        <v>77</v>
      </c>
      <c r="BK95" s="192">
        <f t="shared" si="9"/>
        <v>0</v>
      </c>
      <c r="BL95" s="14" t="s">
        <v>118</v>
      </c>
      <c r="BM95" s="191" t="s">
        <v>135</v>
      </c>
    </row>
    <row r="96" spans="1:65" s="2" customFormat="1" ht="21.75" customHeight="1">
      <c r="A96" s="31"/>
      <c r="B96" s="32"/>
      <c r="C96" s="180" t="s">
        <v>136</v>
      </c>
      <c r="D96" s="180" t="s">
        <v>113</v>
      </c>
      <c r="E96" s="181" t="s">
        <v>137</v>
      </c>
      <c r="F96" s="182" t="s">
        <v>138</v>
      </c>
      <c r="G96" s="183" t="s">
        <v>139</v>
      </c>
      <c r="H96" s="184">
        <v>21.65</v>
      </c>
      <c r="I96" s="185"/>
      <c r="J96" s="186">
        <f t="shared" si="0"/>
        <v>0</v>
      </c>
      <c r="K96" s="182" t="s">
        <v>117</v>
      </c>
      <c r="L96" s="36"/>
      <c r="M96" s="187" t="s">
        <v>19</v>
      </c>
      <c r="N96" s="188" t="s">
        <v>40</v>
      </c>
      <c r="O96" s="61"/>
      <c r="P96" s="189">
        <f t="shared" si="1"/>
        <v>0</v>
      </c>
      <c r="Q96" s="189">
        <v>0</v>
      </c>
      <c r="R96" s="189">
        <f t="shared" si="2"/>
        <v>0</v>
      </c>
      <c r="S96" s="189">
        <v>0</v>
      </c>
      <c r="T96" s="190">
        <f t="shared" si="3"/>
        <v>0</v>
      </c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R96" s="191" t="s">
        <v>118</v>
      </c>
      <c r="AT96" s="191" t="s">
        <v>113</v>
      </c>
      <c r="AU96" s="191" t="s">
        <v>79</v>
      </c>
      <c r="AY96" s="14" t="s">
        <v>111</v>
      </c>
      <c r="BE96" s="192">
        <f t="shared" si="4"/>
        <v>0</v>
      </c>
      <c r="BF96" s="192">
        <f t="shared" si="5"/>
        <v>0</v>
      </c>
      <c r="BG96" s="192">
        <f t="shared" si="6"/>
        <v>0</v>
      </c>
      <c r="BH96" s="192">
        <f t="shared" si="7"/>
        <v>0</v>
      </c>
      <c r="BI96" s="192">
        <f t="shared" si="8"/>
        <v>0</v>
      </c>
      <c r="BJ96" s="14" t="s">
        <v>77</v>
      </c>
      <c r="BK96" s="192">
        <f t="shared" si="9"/>
        <v>0</v>
      </c>
      <c r="BL96" s="14" t="s">
        <v>118</v>
      </c>
      <c r="BM96" s="191" t="s">
        <v>140</v>
      </c>
    </row>
    <row r="97" spans="1:65" s="2" customFormat="1" ht="21.75" customHeight="1">
      <c r="A97" s="31"/>
      <c r="B97" s="32"/>
      <c r="C97" s="180" t="s">
        <v>141</v>
      </c>
      <c r="D97" s="180" t="s">
        <v>113</v>
      </c>
      <c r="E97" s="181" t="s">
        <v>142</v>
      </c>
      <c r="F97" s="182" t="s">
        <v>143</v>
      </c>
      <c r="G97" s="183" t="s">
        <v>139</v>
      </c>
      <c r="H97" s="184">
        <v>1.5</v>
      </c>
      <c r="I97" s="185"/>
      <c r="J97" s="186">
        <f t="shared" si="0"/>
        <v>0</v>
      </c>
      <c r="K97" s="182" t="s">
        <v>117</v>
      </c>
      <c r="L97" s="36"/>
      <c r="M97" s="187" t="s">
        <v>19</v>
      </c>
      <c r="N97" s="188" t="s">
        <v>40</v>
      </c>
      <c r="O97" s="61"/>
      <c r="P97" s="189">
        <f t="shared" si="1"/>
        <v>0</v>
      </c>
      <c r="Q97" s="189">
        <v>0</v>
      </c>
      <c r="R97" s="189">
        <f t="shared" si="2"/>
        <v>0</v>
      </c>
      <c r="S97" s="189">
        <v>0</v>
      </c>
      <c r="T97" s="190">
        <f t="shared" si="3"/>
        <v>0</v>
      </c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  <c r="AR97" s="191" t="s">
        <v>118</v>
      </c>
      <c r="AT97" s="191" t="s">
        <v>113</v>
      </c>
      <c r="AU97" s="191" t="s">
        <v>79</v>
      </c>
      <c r="AY97" s="14" t="s">
        <v>111</v>
      </c>
      <c r="BE97" s="192">
        <f t="shared" si="4"/>
        <v>0</v>
      </c>
      <c r="BF97" s="192">
        <f t="shared" si="5"/>
        <v>0</v>
      </c>
      <c r="BG97" s="192">
        <f t="shared" si="6"/>
        <v>0</v>
      </c>
      <c r="BH97" s="192">
        <f t="shared" si="7"/>
        <v>0</v>
      </c>
      <c r="BI97" s="192">
        <f t="shared" si="8"/>
        <v>0</v>
      </c>
      <c r="BJ97" s="14" t="s">
        <v>77</v>
      </c>
      <c r="BK97" s="192">
        <f t="shared" si="9"/>
        <v>0</v>
      </c>
      <c r="BL97" s="14" t="s">
        <v>118</v>
      </c>
      <c r="BM97" s="191" t="s">
        <v>144</v>
      </c>
    </row>
    <row r="98" spans="1:65" s="2" customFormat="1" ht="16.5" customHeight="1">
      <c r="A98" s="31"/>
      <c r="B98" s="32"/>
      <c r="C98" s="180" t="s">
        <v>145</v>
      </c>
      <c r="D98" s="180" t="s">
        <v>113</v>
      </c>
      <c r="E98" s="181" t="s">
        <v>146</v>
      </c>
      <c r="F98" s="182" t="s">
        <v>147</v>
      </c>
      <c r="G98" s="183" t="s">
        <v>134</v>
      </c>
      <c r="H98" s="184">
        <v>12</v>
      </c>
      <c r="I98" s="185"/>
      <c r="J98" s="186">
        <f t="shared" si="0"/>
        <v>0</v>
      </c>
      <c r="K98" s="182" t="s">
        <v>117</v>
      </c>
      <c r="L98" s="36"/>
      <c r="M98" s="187" t="s">
        <v>19</v>
      </c>
      <c r="N98" s="188" t="s">
        <v>40</v>
      </c>
      <c r="O98" s="61"/>
      <c r="P98" s="189">
        <f t="shared" si="1"/>
        <v>0</v>
      </c>
      <c r="Q98" s="189">
        <v>8.4000000000000003E-4</v>
      </c>
      <c r="R98" s="189">
        <f t="shared" si="2"/>
        <v>1.008E-2</v>
      </c>
      <c r="S98" s="189">
        <v>0</v>
      </c>
      <c r="T98" s="190">
        <f t="shared" si="3"/>
        <v>0</v>
      </c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R98" s="191" t="s">
        <v>118</v>
      </c>
      <c r="AT98" s="191" t="s">
        <v>113</v>
      </c>
      <c r="AU98" s="191" t="s">
        <v>79</v>
      </c>
      <c r="AY98" s="14" t="s">
        <v>111</v>
      </c>
      <c r="BE98" s="192">
        <f t="shared" si="4"/>
        <v>0</v>
      </c>
      <c r="BF98" s="192">
        <f t="shared" si="5"/>
        <v>0</v>
      </c>
      <c r="BG98" s="192">
        <f t="shared" si="6"/>
        <v>0</v>
      </c>
      <c r="BH98" s="192">
        <f t="shared" si="7"/>
        <v>0</v>
      </c>
      <c r="BI98" s="192">
        <f t="shared" si="8"/>
        <v>0</v>
      </c>
      <c r="BJ98" s="14" t="s">
        <v>77</v>
      </c>
      <c r="BK98" s="192">
        <f t="shared" si="9"/>
        <v>0</v>
      </c>
      <c r="BL98" s="14" t="s">
        <v>118</v>
      </c>
      <c r="BM98" s="191" t="s">
        <v>148</v>
      </c>
    </row>
    <row r="99" spans="1:65" s="2" customFormat="1" ht="16.5" customHeight="1">
      <c r="A99" s="31"/>
      <c r="B99" s="32"/>
      <c r="C99" s="180" t="s">
        <v>149</v>
      </c>
      <c r="D99" s="180" t="s">
        <v>113</v>
      </c>
      <c r="E99" s="181" t="s">
        <v>150</v>
      </c>
      <c r="F99" s="182" t="s">
        <v>151</v>
      </c>
      <c r="G99" s="183" t="s">
        <v>134</v>
      </c>
      <c r="H99" s="184">
        <v>12</v>
      </c>
      <c r="I99" s="185"/>
      <c r="J99" s="186">
        <f t="shared" si="0"/>
        <v>0</v>
      </c>
      <c r="K99" s="182" t="s">
        <v>19</v>
      </c>
      <c r="L99" s="36"/>
      <c r="M99" s="187" t="s">
        <v>19</v>
      </c>
      <c r="N99" s="188" t="s">
        <v>40</v>
      </c>
      <c r="O99" s="61"/>
      <c r="P99" s="189">
        <f t="shared" si="1"/>
        <v>0</v>
      </c>
      <c r="Q99" s="189">
        <v>0</v>
      </c>
      <c r="R99" s="189">
        <f t="shared" si="2"/>
        <v>0</v>
      </c>
      <c r="S99" s="189">
        <v>0</v>
      </c>
      <c r="T99" s="190">
        <f t="shared" si="3"/>
        <v>0</v>
      </c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  <c r="AR99" s="191" t="s">
        <v>118</v>
      </c>
      <c r="AT99" s="191" t="s">
        <v>113</v>
      </c>
      <c r="AU99" s="191" t="s">
        <v>79</v>
      </c>
      <c r="AY99" s="14" t="s">
        <v>111</v>
      </c>
      <c r="BE99" s="192">
        <f t="shared" si="4"/>
        <v>0</v>
      </c>
      <c r="BF99" s="192">
        <f t="shared" si="5"/>
        <v>0</v>
      </c>
      <c r="BG99" s="192">
        <f t="shared" si="6"/>
        <v>0</v>
      </c>
      <c r="BH99" s="192">
        <f t="shared" si="7"/>
        <v>0</v>
      </c>
      <c r="BI99" s="192">
        <f t="shared" si="8"/>
        <v>0</v>
      </c>
      <c r="BJ99" s="14" t="s">
        <v>77</v>
      </c>
      <c r="BK99" s="192">
        <f t="shared" si="9"/>
        <v>0</v>
      </c>
      <c r="BL99" s="14" t="s">
        <v>118</v>
      </c>
      <c r="BM99" s="191" t="s">
        <v>152</v>
      </c>
    </row>
    <row r="100" spans="1:65" s="2" customFormat="1" ht="33" customHeight="1">
      <c r="A100" s="31"/>
      <c r="B100" s="32"/>
      <c r="C100" s="180" t="s">
        <v>153</v>
      </c>
      <c r="D100" s="180" t="s">
        <v>113</v>
      </c>
      <c r="E100" s="181" t="s">
        <v>154</v>
      </c>
      <c r="F100" s="182" t="s">
        <v>155</v>
      </c>
      <c r="G100" s="183" t="s">
        <v>139</v>
      </c>
      <c r="H100" s="184">
        <v>10.6</v>
      </c>
      <c r="I100" s="185"/>
      <c r="J100" s="186">
        <f t="shared" si="0"/>
        <v>0</v>
      </c>
      <c r="K100" s="182" t="s">
        <v>117</v>
      </c>
      <c r="L100" s="36"/>
      <c r="M100" s="187" t="s">
        <v>19</v>
      </c>
      <c r="N100" s="188" t="s">
        <v>40</v>
      </c>
      <c r="O100" s="61"/>
      <c r="P100" s="189">
        <f t="shared" si="1"/>
        <v>0</v>
      </c>
      <c r="Q100" s="189">
        <v>0</v>
      </c>
      <c r="R100" s="189">
        <f t="shared" si="2"/>
        <v>0</v>
      </c>
      <c r="S100" s="189">
        <v>0</v>
      </c>
      <c r="T100" s="190">
        <f t="shared" si="3"/>
        <v>0</v>
      </c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  <c r="AR100" s="191" t="s">
        <v>118</v>
      </c>
      <c r="AT100" s="191" t="s">
        <v>113</v>
      </c>
      <c r="AU100" s="191" t="s">
        <v>79</v>
      </c>
      <c r="AY100" s="14" t="s">
        <v>111</v>
      </c>
      <c r="BE100" s="192">
        <f t="shared" si="4"/>
        <v>0</v>
      </c>
      <c r="BF100" s="192">
        <f t="shared" si="5"/>
        <v>0</v>
      </c>
      <c r="BG100" s="192">
        <f t="shared" si="6"/>
        <v>0</v>
      </c>
      <c r="BH100" s="192">
        <f t="shared" si="7"/>
        <v>0</v>
      </c>
      <c r="BI100" s="192">
        <f t="shared" si="8"/>
        <v>0</v>
      </c>
      <c r="BJ100" s="14" t="s">
        <v>77</v>
      </c>
      <c r="BK100" s="192">
        <f t="shared" si="9"/>
        <v>0</v>
      </c>
      <c r="BL100" s="14" t="s">
        <v>118</v>
      </c>
      <c r="BM100" s="191" t="s">
        <v>156</v>
      </c>
    </row>
    <row r="101" spans="1:65" s="2" customFormat="1" ht="33" customHeight="1">
      <c r="A101" s="31"/>
      <c r="B101" s="32"/>
      <c r="C101" s="180" t="s">
        <v>157</v>
      </c>
      <c r="D101" s="180" t="s">
        <v>113</v>
      </c>
      <c r="E101" s="181" t="s">
        <v>158</v>
      </c>
      <c r="F101" s="182" t="s">
        <v>159</v>
      </c>
      <c r="G101" s="183" t="s">
        <v>139</v>
      </c>
      <c r="H101" s="184">
        <v>106</v>
      </c>
      <c r="I101" s="185"/>
      <c r="J101" s="186">
        <f t="shared" si="0"/>
        <v>0</v>
      </c>
      <c r="K101" s="182" t="s">
        <v>117</v>
      </c>
      <c r="L101" s="36"/>
      <c r="M101" s="187" t="s">
        <v>19</v>
      </c>
      <c r="N101" s="188" t="s">
        <v>40</v>
      </c>
      <c r="O101" s="61"/>
      <c r="P101" s="189">
        <f t="shared" si="1"/>
        <v>0</v>
      </c>
      <c r="Q101" s="189">
        <v>0</v>
      </c>
      <c r="R101" s="189">
        <f t="shared" si="2"/>
        <v>0</v>
      </c>
      <c r="S101" s="189">
        <v>0</v>
      </c>
      <c r="T101" s="190">
        <f t="shared" si="3"/>
        <v>0</v>
      </c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  <c r="AR101" s="191" t="s">
        <v>118</v>
      </c>
      <c r="AT101" s="191" t="s">
        <v>113</v>
      </c>
      <c r="AU101" s="191" t="s">
        <v>79</v>
      </c>
      <c r="AY101" s="14" t="s">
        <v>111</v>
      </c>
      <c r="BE101" s="192">
        <f t="shared" si="4"/>
        <v>0</v>
      </c>
      <c r="BF101" s="192">
        <f t="shared" si="5"/>
        <v>0</v>
      </c>
      <c r="BG101" s="192">
        <f t="shared" si="6"/>
        <v>0</v>
      </c>
      <c r="BH101" s="192">
        <f t="shared" si="7"/>
        <v>0</v>
      </c>
      <c r="BI101" s="192">
        <f t="shared" si="8"/>
        <v>0</v>
      </c>
      <c r="BJ101" s="14" t="s">
        <v>77</v>
      </c>
      <c r="BK101" s="192">
        <f t="shared" si="9"/>
        <v>0</v>
      </c>
      <c r="BL101" s="14" t="s">
        <v>118</v>
      </c>
      <c r="BM101" s="191" t="s">
        <v>160</v>
      </c>
    </row>
    <row r="102" spans="1:65" s="2" customFormat="1" ht="21.75" customHeight="1">
      <c r="A102" s="31"/>
      <c r="B102" s="32"/>
      <c r="C102" s="180" t="s">
        <v>161</v>
      </c>
      <c r="D102" s="180" t="s">
        <v>113</v>
      </c>
      <c r="E102" s="181" t="s">
        <v>162</v>
      </c>
      <c r="F102" s="182" t="s">
        <v>163</v>
      </c>
      <c r="G102" s="183" t="s">
        <v>139</v>
      </c>
      <c r="H102" s="184">
        <v>10.6</v>
      </c>
      <c r="I102" s="185"/>
      <c r="J102" s="186">
        <f t="shared" si="0"/>
        <v>0</v>
      </c>
      <c r="K102" s="182" t="s">
        <v>117</v>
      </c>
      <c r="L102" s="36"/>
      <c r="M102" s="187" t="s">
        <v>19</v>
      </c>
      <c r="N102" s="188" t="s">
        <v>40</v>
      </c>
      <c r="O102" s="61"/>
      <c r="P102" s="189">
        <f t="shared" si="1"/>
        <v>0</v>
      </c>
      <c r="Q102" s="189">
        <v>0</v>
      </c>
      <c r="R102" s="189">
        <f t="shared" si="2"/>
        <v>0</v>
      </c>
      <c r="S102" s="189">
        <v>0</v>
      </c>
      <c r="T102" s="190">
        <f t="shared" si="3"/>
        <v>0</v>
      </c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  <c r="AR102" s="191" t="s">
        <v>118</v>
      </c>
      <c r="AT102" s="191" t="s">
        <v>113</v>
      </c>
      <c r="AU102" s="191" t="s">
        <v>79</v>
      </c>
      <c r="AY102" s="14" t="s">
        <v>111</v>
      </c>
      <c r="BE102" s="192">
        <f t="shared" si="4"/>
        <v>0</v>
      </c>
      <c r="BF102" s="192">
        <f t="shared" si="5"/>
        <v>0</v>
      </c>
      <c r="BG102" s="192">
        <f t="shared" si="6"/>
        <v>0</v>
      </c>
      <c r="BH102" s="192">
        <f t="shared" si="7"/>
        <v>0</v>
      </c>
      <c r="BI102" s="192">
        <f t="shared" si="8"/>
        <v>0</v>
      </c>
      <c r="BJ102" s="14" t="s">
        <v>77</v>
      </c>
      <c r="BK102" s="192">
        <f t="shared" si="9"/>
        <v>0</v>
      </c>
      <c r="BL102" s="14" t="s">
        <v>118</v>
      </c>
      <c r="BM102" s="191" t="s">
        <v>164</v>
      </c>
    </row>
    <row r="103" spans="1:65" s="2" customFormat="1" ht="16.5" customHeight="1">
      <c r="A103" s="31"/>
      <c r="B103" s="32"/>
      <c r="C103" s="180" t="s">
        <v>165</v>
      </c>
      <c r="D103" s="180" t="s">
        <v>113</v>
      </c>
      <c r="E103" s="181" t="s">
        <v>166</v>
      </c>
      <c r="F103" s="182" t="s">
        <v>167</v>
      </c>
      <c r="G103" s="183" t="s">
        <v>139</v>
      </c>
      <c r="H103" s="184">
        <v>10.6</v>
      </c>
      <c r="I103" s="185"/>
      <c r="J103" s="186">
        <f t="shared" si="0"/>
        <v>0</v>
      </c>
      <c r="K103" s="182" t="s">
        <v>19</v>
      </c>
      <c r="L103" s="36"/>
      <c r="M103" s="187" t="s">
        <v>19</v>
      </c>
      <c r="N103" s="188" t="s">
        <v>40</v>
      </c>
      <c r="O103" s="61"/>
      <c r="P103" s="189">
        <f t="shared" si="1"/>
        <v>0</v>
      </c>
      <c r="Q103" s="189">
        <v>0</v>
      </c>
      <c r="R103" s="189">
        <f t="shared" si="2"/>
        <v>0</v>
      </c>
      <c r="S103" s="189">
        <v>0</v>
      </c>
      <c r="T103" s="190">
        <f t="shared" si="3"/>
        <v>0</v>
      </c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  <c r="AR103" s="191" t="s">
        <v>118</v>
      </c>
      <c r="AT103" s="191" t="s">
        <v>113</v>
      </c>
      <c r="AU103" s="191" t="s">
        <v>79</v>
      </c>
      <c r="AY103" s="14" t="s">
        <v>111</v>
      </c>
      <c r="BE103" s="192">
        <f t="shared" si="4"/>
        <v>0</v>
      </c>
      <c r="BF103" s="192">
        <f t="shared" si="5"/>
        <v>0</v>
      </c>
      <c r="BG103" s="192">
        <f t="shared" si="6"/>
        <v>0</v>
      </c>
      <c r="BH103" s="192">
        <f t="shared" si="7"/>
        <v>0</v>
      </c>
      <c r="BI103" s="192">
        <f t="shared" si="8"/>
        <v>0</v>
      </c>
      <c r="BJ103" s="14" t="s">
        <v>77</v>
      </c>
      <c r="BK103" s="192">
        <f t="shared" si="9"/>
        <v>0</v>
      </c>
      <c r="BL103" s="14" t="s">
        <v>118</v>
      </c>
      <c r="BM103" s="191" t="s">
        <v>168</v>
      </c>
    </row>
    <row r="104" spans="1:65" s="2" customFormat="1" ht="21.75" customHeight="1">
      <c r="A104" s="31"/>
      <c r="B104" s="32"/>
      <c r="C104" s="180" t="s">
        <v>169</v>
      </c>
      <c r="D104" s="180" t="s">
        <v>113</v>
      </c>
      <c r="E104" s="181" t="s">
        <v>170</v>
      </c>
      <c r="F104" s="182" t="s">
        <v>171</v>
      </c>
      <c r="G104" s="183" t="s">
        <v>172</v>
      </c>
      <c r="H104" s="184">
        <v>1</v>
      </c>
      <c r="I104" s="185"/>
      <c r="J104" s="186">
        <f t="shared" si="0"/>
        <v>0</v>
      </c>
      <c r="K104" s="182" t="s">
        <v>117</v>
      </c>
      <c r="L104" s="36"/>
      <c r="M104" s="187" t="s">
        <v>19</v>
      </c>
      <c r="N104" s="188" t="s">
        <v>40</v>
      </c>
      <c r="O104" s="61"/>
      <c r="P104" s="189">
        <f t="shared" si="1"/>
        <v>0</v>
      </c>
      <c r="Q104" s="189">
        <v>0</v>
      </c>
      <c r="R104" s="189">
        <f t="shared" si="2"/>
        <v>0</v>
      </c>
      <c r="S104" s="189">
        <v>0</v>
      </c>
      <c r="T104" s="190">
        <f t="shared" si="3"/>
        <v>0</v>
      </c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  <c r="AR104" s="191" t="s">
        <v>118</v>
      </c>
      <c r="AT104" s="191" t="s">
        <v>113</v>
      </c>
      <c r="AU104" s="191" t="s">
        <v>79</v>
      </c>
      <c r="AY104" s="14" t="s">
        <v>111</v>
      </c>
      <c r="BE104" s="192">
        <f t="shared" si="4"/>
        <v>0</v>
      </c>
      <c r="BF104" s="192">
        <f t="shared" si="5"/>
        <v>0</v>
      </c>
      <c r="BG104" s="192">
        <f t="shared" si="6"/>
        <v>0</v>
      </c>
      <c r="BH104" s="192">
        <f t="shared" si="7"/>
        <v>0</v>
      </c>
      <c r="BI104" s="192">
        <f t="shared" si="8"/>
        <v>0</v>
      </c>
      <c r="BJ104" s="14" t="s">
        <v>77</v>
      </c>
      <c r="BK104" s="192">
        <f t="shared" si="9"/>
        <v>0</v>
      </c>
      <c r="BL104" s="14" t="s">
        <v>118</v>
      </c>
      <c r="BM104" s="191" t="s">
        <v>173</v>
      </c>
    </row>
    <row r="105" spans="1:65" s="2" customFormat="1" ht="16.5" customHeight="1">
      <c r="A105" s="31"/>
      <c r="B105" s="32"/>
      <c r="C105" s="180" t="s">
        <v>8</v>
      </c>
      <c r="D105" s="180" t="s">
        <v>113</v>
      </c>
      <c r="E105" s="181" t="s">
        <v>174</v>
      </c>
      <c r="F105" s="182" t="s">
        <v>175</v>
      </c>
      <c r="G105" s="183" t="s">
        <v>139</v>
      </c>
      <c r="H105" s="184">
        <v>4.7</v>
      </c>
      <c r="I105" s="185"/>
      <c r="J105" s="186">
        <f t="shared" si="0"/>
        <v>0</v>
      </c>
      <c r="K105" s="182" t="s">
        <v>19</v>
      </c>
      <c r="L105" s="36"/>
      <c r="M105" s="187" t="s">
        <v>19</v>
      </c>
      <c r="N105" s="188" t="s">
        <v>40</v>
      </c>
      <c r="O105" s="61"/>
      <c r="P105" s="189">
        <f t="shared" si="1"/>
        <v>0</v>
      </c>
      <c r="Q105" s="189">
        <v>0</v>
      </c>
      <c r="R105" s="189">
        <f t="shared" si="2"/>
        <v>0</v>
      </c>
      <c r="S105" s="189">
        <v>0</v>
      </c>
      <c r="T105" s="190">
        <f t="shared" si="3"/>
        <v>0</v>
      </c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  <c r="AR105" s="191" t="s">
        <v>118</v>
      </c>
      <c r="AT105" s="191" t="s">
        <v>113</v>
      </c>
      <c r="AU105" s="191" t="s">
        <v>79</v>
      </c>
      <c r="AY105" s="14" t="s">
        <v>111</v>
      </c>
      <c r="BE105" s="192">
        <f t="shared" si="4"/>
        <v>0</v>
      </c>
      <c r="BF105" s="192">
        <f t="shared" si="5"/>
        <v>0</v>
      </c>
      <c r="BG105" s="192">
        <f t="shared" si="6"/>
        <v>0</v>
      </c>
      <c r="BH105" s="192">
        <f t="shared" si="7"/>
        <v>0</v>
      </c>
      <c r="BI105" s="192">
        <f t="shared" si="8"/>
        <v>0</v>
      </c>
      <c r="BJ105" s="14" t="s">
        <v>77</v>
      </c>
      <c r="BK105" s="192">
        <f t="shared" si="9"/>
        <v>0</v>
      </c>
      <c r="BL105" s="14" t="s">
        <v>118</v>
      </c>
      <c r="BM105" s="191" t="s">
        <v>176</v>
      </c>
    </row>
    <row r="106" spans="1:65" s="2" customFormat="1" ht="16.5" customHeight="1">
      <c r="A106" s="31"/>
      <c r="B106" s="32"/>
      <c r="C106" s="193" t="s">
        <v>177</v>
      </c>
      <c r="D106" s="193" t="s">
        <v>178</v>
      </c>
      <c r="E106" s="194" t="s">
        <v>179</v>
      </c>
      <c r="F106" s="195" t="s">
        <v>180</v>
      </c>
      <c r="G106" s="196" t="s">
        <v>172</v>
      </c>
      <c r="H106" s="197">
        <v>9.4</v>
      </c>
      <c r="I106" s="198"/>
      <c r="J106" s="199">
        <f t="shared" si="0"/>
        <v>0</v>
      </c>
      <c r="K106" s="195" t="s">
        <v>117</v>
      </c>
      <c r="L106" s="200"/>
      <c r="M106" s="201" t="s">
        <v>19</v>
      </c>
      <c r="N106" s="202" t="s">
        <v>40</v>
      </c>
      <c r="O106" s="61"/>
      <c r="P106" s="189">
        <f t="shared" si="1"/>
        <v>0</v>
      </c>
      <c r="Q106" s="189">
        <v>1</v>
      </c>
      <c r="R106" s="189">
        <f t="shared" si="2"/>
        <v>9.4</v>
      </c>
      <c r="S106" s="189">
        <v>0</v>
      </c>
      <c r="T106" s="190">
        <f t="shared" si="3"/>
        <v>0</v>
      </c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  <c r="AR106" s="191" t="s">
        <v>145</v>
      </c>
      <c r="AT106" s="191" t="s">
        <v>178</v>
      </c>
      <c r="AU106" s="191" t="s">
        <v>79</v>
      </c>
      <c r="AY106" s="14" t="s">
        <v>111</v>
      </c>
      <c r="BE106" s="192">
        <f t="shared" si="4"/>
        <v>0</v>
      </c>
      <c r="BF106" s="192">
        <f t="shared" si="5"/>
        <v>0</v>
      </c>
      <c r="BG106" s="192">
        <f t="shared" si="6"/>
        <v>0</v>
      </c>
      <c r="BH106" s="192">
        <f t="shared" si="7"/>
        <v>0</v>
      </c>
      <c r="BI106" s="192">
        <f t="shared" si="8"/>
        <v>0</v>
      </c>
      <c r="BJ106" s="14" t="s">
        <v>77</v>
      </c>
      <c r="BK106" s="192">
        <f t="shared" si="9"/>
        <v>0</v>
      </c>
      <c r="BL106" s="14" t="s">
        <v>118</v>
      </c>
      <c r="BM106" s="191" t="s">
        <v>181</v>
      </c>
    </row>
    <row r="107" spans="1:65" s="2" customFormat="1" ht="21.75" customHeight="1">
      <c r="A107" s="31"/>
      <c r="B107" s="32"/>
      <c r="C107" s="180" t="s">
        <v>182</v>
      </c>
      <c r="D107" s="180" t="s">
        <v>113</v>
      </c>
      <c r="E107" s="181" t="s">
        <v>183</v>
      </c>
      <c r="F107" s="182" t="s">
        <v>184</v>
      </c>
      <c r="G107" s="183" t="s">
        <v>139</v>
      </c>
      <c r="H107" s="184">
        <v>4</v>
      </c>
      <c r="I107" s="185"/>
      <c r="J107" s="186">
        <f t="shared" si="0"/>
        <v>0</v>
      </c>
      <c r="K107" s="182" t="s">
        <v>117</v>
      </c>
      <c r="L107" s="36"/>
      <c r="M107" s="187" t="s">
        <v>19</v>
      </c>
      <c r="N107" s="188" t="s">
        <v>40</v>
      </c>
      <c r="O107" s="61"/>
      <c r="P107" s="189">
        <f t="shared" si="1"/>
        <v>0</v>
      </c>
      <c r="Q107" s="189">
        <v>0</v>
      </c>
      <c r="R107" s="189">
        <f t="shared" si="2"/>
        <v>0</v>
      </c>
      <c r="S107" s="189">
        <v>0</v>
      </c>
      <c r="T107" s="190">
        <f t="shared" si="3"/>
        <v>0</v>
      </c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  <c r="AR107" s="191" t="s">
        <v>118</v>
      </c>
      <c r="AT107" s="191" t="s">
        <v>113</v>
      </c>
      <c r="AU107" s="191" t="s">
        <v>79</v>
      </c>
      <c r="AY107" s="14" t="s">
        <v>111</v>
      </c>
      <c r="BE107" s="192">
        <f t="shared" si="4"/>
        <v>0</v>
      </c>
      <c r="BF107" s="192">
        <f t="shared" si="5"/>
        <v>0</v>
      </c>
      <c r="BG107" s="192">
        <f t="shared" si="6"/>
        <v>0</v>
      </c>
      <c r="BH107" s="192">
        <f t="shared" si="7"/>
        <v>0</v>
      </c>
      <c r="BI107" s="192">
        <f t="shared" si="8"/>
        <v>0</v>
      </c>
      <c r="BJ107" s="14" t="s">
        <v>77</v>
      </c>
      <c r="BK107" s="192">
        <f t="shared" si="9"/>
        <v>0</v>
      </c>
      <c r="BL107" s="14" t="s">
        <v>118</v>
      </c>
      <c r="BM107" s="191" t="s">
        <v>185</v>
      </c>
    </row>
    <row r="108" spans="1:65" s="2" customFormat="1" ht="16.5" customHeight="1">
      <c r="A108" s="31"/>
      <c r="B108" s="32"/>
      <c r="C108" s="193" t="s">
        <v>186</v>
      </c>
      <c r="D108" s="193" t="s">
        <v>178</v>
      </c>
      <c r="E108" s="194" t="s">
        <v>187</v>
      </c>
      <c r="F108" s="195" t="s">
        <v>188</v>
      </c>
      <c r="G108" s="196" t="s">
        <v>172</v>
      </c>
      <c r="H108" s="197">
        <v>8</v>
      </c>
      <c r="I108" s="198"/>
      <c r="J108" s="199">
        <f t="shared" si="0"/>
        <v>0</v>
      </c>
      <c r="K108" s="195" t="s">
        <v>117</v>
      </c>
      <c r="L108" s="200"/>
      <c r="M108" s="201" t="s">
        <v>19</v>
      </c>
      <c r="N108" s="202" t="s">
        <v>40</v>
      </c>
      <c r="O108" s="61"/>
      <c r="P108" s="189">
        <f t="shared" si="1"/>
        <v>0</v>
      </c>
      <c r="Q108" s="189">
        <v>1</v>
      </c>
      <c r="R108" s="189">
        <f t="shared" si="2"/>
        <v>8</v>
      </c>
      <c r="S108" s="189">
        <v>0</v>
      </c>
      <c r="T108" s="190">
        <f t="shared" si="3"/>
        <v>0</v>
      </c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  <c r="AR108" s="191" t="s">
        <v>189</v>
      </c>
      <c r="AT108" s="191" t="s">
        <v>178</v>
      </c>
      <c r="AU108" s="191" t="s">
        <v>79</v>
      </c>
      <c r="AY108" s="14" t="s">
        <v>111</v>
      </c>
      <c r="BE108" s="192">
        <f t="shared" si="4"/>
        <v>0</v>
      </c>
      <c r="BF108" s="192">
        <f t="shared" si="5"/>
        <v>0</v>
      </c>
      <c r="BG108" s="192">
        <f t="shared" si="6"/>
        <v>0</v>
      </c>
      <c r="BH108" s="192">
        <f t="shared" si="7"/>
        <v>0</v>
      </c>
      <c r="BI108" s="192">
        <f t="shared" si="8"/>
        <v>0</v>
      </c>
      <c r="BJ108" s="14" t="s">
        <v>77</v>
      </c>
      <c r="BK108" s="192">
        <f t="shared" si="9"/>
        <v>0</v>
      </c>
      <c r="BL108" s="14" t="s">
        <v>189</v>
      </c>
      <c r="BM108" s="191" t="s">
        <v>190</v>
      </c>
    </row>
    <row r="109" spans="1:65" s="2" customFormat="1" ht="33" customHeight="1">
      <c r="A109" s="31"/>
      <c r="B109" s="32"/>
      <c r="C109" s="180" t="s">
        <v>191</v>
      </c>
      <c r="D109" s="180" t="s">
        <v>113</v>
      </c>
      <c r="E109" s="181" t="s">
        <v>192</v>
      </c>
      <c r="F109" s="182" t="s">
        <v>193</v>
      </c>
      <c r="G109" s="183" t="s">
        <v>139</v>
      </c>
      <c r="H109" s="184">
        <v>11.1</v>
      </c>
      <c r="I109" s="185"/>
      <c r="J109" s="186">
        <f t="shared" si="0"/>
        <v>0</v>
      </c>
      <c r="K109" s="182" t="s">
        <v>117</v>
      </c>
      <c r="L109" s="36"/>
      <c r="M109" s="187" t="s">
        <v>19</v>
      </c>
      <c r="N109" s="188" t="s">
        <v>40</v>
      </c>
      <c r="O109" s="61"/>
      <c r="P109" s="189">
        <f t="shared" si="1"/>
        <v>0</v>
      </c>
      <c r="Q109" s="189">
        <v>0</v>
      </c>
      <c r="R109" s="189">
        <f t="shared" si="2"/>
        <v>0</v>
      </c>
      <c r="S109" s="189">
        <v>0</v>
      </c>
      <c r="T109" s="190">
        <f t="shared" si="3"/>
        <v>0</v>
      </c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  <c r="AR109" s="191" t="s">
        <v>118</v>
      </c>
      <c r="AT109" s="191" t="s">
        <v>113</v>
      </c>
      <c r="AU109" s="191" t="s">
        <v>79</v>
      </c>
      <c r="AY109" s="14" t="s">
        <v>111</v>
      </c>
      <c r="BE109" s="192">
        <f t="shared" si="4"/>
        <v>0</v>
      </c>
      <c r="BF109" s="192">
        <f t="shared" si="5"/>
        <v>0</v>
      </c>
      <c r="BG109" s="192">
        <f t="shared" si="6"/>
        <v>0</v>
      </c>
      <c r="BH109" s="192">
        <f t="shared" si="7"/>
        <v>0</v>
      </c>
      <c r="BI109" s="192">
        <f t="shared" si="8"/>
        <v>0</v>
      </c>
      <c r="BJ109" s="14" t="s">
        <v>77</v>
      </c>
      <c r="BK109" s="192">
        <f t="shared" si="9"/>
        <v>0</v>
      </c>
      <c r="BL109" s="14" t="s">
        <v>118</v>
      </c>
      <c r="BM109" s="191" t="s">
        <v>194</v>
      </c>
    </row>
    <row r="110" spans="1:65" s="2" customFormat="1" ht="21.75" customHeight="1">
      <c r="A110" s="31"/>
      <c r="B110" s="32"/>
      <c r="C110" s="180" t="s">
        <v>195</v>
      </c>
      <c r="D110" s="180" t="s">
        <v>113</v>
      </c>
      <c r="E110" s="181" t="s">
        <v>196</v>
      </c>
      <c r="F110" s="182" t="s">
        <v>197</v>
      </c>
      <c r="G110" s="183" t="s">
        <v>134</v>
      </c>
      <c r="H110" s="184">
        <v>4</v>
      </c>
      <c r="I110" s="185"/>
      <c r="J110" s="186">
        <f t="shared" si="0"/>
        <v>0</v>
      </c>
      <c r="K110" s="182" t="s">
        <v>117</v>
      </c>
      <c r="L110" s="36"/>
      <c r="M110" s="187" t="s">
        <v>19</v>
      </c>
      <c r="N110" s="188" t="s">
        <v>40</v>
      </c>
      <c r="O110" s="61"/>
      <c r="P110" s="189">
        <f t="shared" si="1"/>
        <v>0</v>
      </c>
      <c r="Q110" s="189">
        <v>0</v>
      </c>
      <c r="R110" s="189">
        <f t="shared" si="2"/>
        <v>0</v>
      </c>
      <c r="S110" s="189">
        <v>0</v>
      </c>
      <c r="T110" s="190">
        <f t="shared" si="3"/>
        <v>0</v>
      </c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  <c r="AR110" s="191" t="s">
        <v>118</v>
      </c>
      <c r="AT110" s="191" t="s">
        <v>113</v>
      </c>
      <c r="AU110" s="191" t="s">
        <v>79</v>
      </c>
      <c r="AY110" s="14" t="s">
        <v>111</v>
      </c>
      <c r="BE110" s="192">
        <f t="shared" si="4"/>
        <v>0</v>
      </c>
      <c r="BF110" s="192">
        <f t="shared" si="5"/>
        <v>0</v>
      </c>
      <c r="BG110" s="192">
        <f t="shared" si="6"/>
        <v>0</v>
      </c>
      <c r="BH110" s="192">
        <f t="shared" si="7"/>
        <v>0</v>
      </c>
      <c r="BI110" s="192">
        <f t="shared" si="8"/>
        <v>0</v>
      </c>
      <c r="BJ110" s="14" t="s">
        <v>77</v>
      </c>
      <c r="BK110" s="192">
        <f t="shared" si="9"/>
        <v>0</v>
      </c>
      <c r="BL110" s="14" t="s">
        <v>118</v>
      </c>
      <c r="BM110" s="191" t="s">
        <v>198</v>
      </c>
    </row>
    <row r="111" spans="1:65" s="2" customFormat="1" ht="16.5" customHeight="1">
      <c r="A111" s="31"/>
      <c r="B111" s="32"/>
      <c r="C111" s="180" t="s">
        <v>199</v>
      </c>
      <c r="D111" s="180" t="s">
        <v>113</v>
      </c>
      <c r="E111" s="181" t="s">
        <v>200</v>
      </c>
      <c r="F111" s="182" t="s">
        <v>201</v>
      </c>
      <c r="G111" s="183" t="s">
        <v>134</v>
      </c>
      <c r="H111" s="184">
        <v>25</v>
      </c>
      <c r="I111" s="185"/>
      <c r="J111" s="186">
        <f t="shared" si="0"/>
        <v>0</v>
      </c>
      <c r="K111" s="182" t="s">
        <v>117</v>
      </c>
      <c r="L111" s="36"/>
      <c r="M111" s="187" t="s">
        <v>19</v>
      </c>
      <c r="N111" s="188" t="s">
        <v>40</v>
      </c>
      <c r="O111" s="61"/>
      <c r="P111" s="189">
        <f t="shared" si="1"/>
        <v>0</v>
      </c>
      <c r="Q111" s="189">
        <v>0</v>
      </c>
      <c r="R111" s="189">
        <f t="shared" si="2"/>
        <v>0</v>
      </c>
      <c r="S111" s="189">
        <v>0</v>
      </c>
      <c r="T111" s="190">
        <f t="shared" si="3"/>
        <v>0</v>
      </c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  <c r="AR111" s="191" t="s">
        <v>118</v>
      </c>
      <c r="AT111" s="191" t="s">
        <v>113</v>
      </c>
      <c r="AU111" s="191" t="s">
        <v>79</v>
      </c>
      <c r="AY111" s="14" t="s">
        <v>111</v>
      </c>
      <c r="BE111" s="192">
        <f t="shared" si="4"/>
        <v>0</v>
      </c>
      <c r="BF111" s="192">
        <f t="shared" si="5"/>
        <v>0</v>
      </c>
      <c r="BG111" s="192">
        <f t="shared" si="6"/>
        <v>0</v>
      </c>
      <c r="BH111" s="192">
        <f t="shared" si="7"/>
        <v>0</v>
      </c>
      <c r="BI111" s="192">
        <f t="shared" si="8"/>
        <v>0</v>
      </c>
      <c r="BJ111" s="14" t="s">
        <v>77</v>
      </c>
      <c r="BK111" s="192">
        <f t="shared" si="9"/>
        <v>0</v>
      </c>
      <c r="BL111" s="14" t="s">
        <v>118</v>
      </c>
      <c r="BM111" s="191" t="s">
        <v>202</v>
      </c>
    </row>
    <row r="112" spans="1:65" s="12" customFormat="1" ht="22.9" customHeight="1">
      <c r="B112" s="164"/>
      <c r="C112" s="165"/>
      <c r="D112" s="166" t="s">
        <v>68</v>
      </c>
      <c r="E112" s="178" t="s">
        <v>124</v>
      </c>
      <c r="F112" s="178" t="s">
        <v>203</v>
      </c>
      <c r="G112" s="165"/>
      <c r="H112" s="165"/>
      <c r="I112" s="168"/>
      <c r="J112" s="179">
        <f>BK112</f>
        <v>0</v>
      </c>
      <c r="K112" s="165"/>
      <c r="L112" s="170"/>
      <c r="M112" s="171"/>
      <c r="N112" s="172"/>
      <c r="O112" s="172"/>
      <c r="P112" s="173">
        <f>P113</f>
        <v>0</v>
      </c>
      <c r="Q112" s="172"/>
      <c r="R112" s="173">
        <f>R113</f>
        <v>3.7815400000000001</v>
      </c>
      <c r="S112" s="172"/>
      <c r="T112" s="174">
        <f>T113</f>
        <v>0</v>
      </c>
      <c r="AR112" s="175" t="s">
        <v>77</v>
      </c>
      <c r="AT112" s="176" t="s">
        <v>68</v>
      </c>
      <c r="AU112" s="176" t="s">
        <v>77</v>
      </c>
      <c r="AY112" s="175" t="s">
        <v>111</v>
      </c>
      <c r="BK112" s="177">
        <f>BK113</f>
        <v>0</v>
      </c>
    </row>
    <row r="113" spans="1:65" s="2" customFormat="1" ht="16.5" customHeight="1">
      <c r="A113" s="31"/>
      <c r="B113" s="32"/>
      <c r="C113" s="180" t="s">
        <v>204</v>
      </c>
      <c r="D113" s="180" t="s">
        <v>113</v>
      </c>
      <c r="E113" s="181" t="s">
        <v>205</v>
      </c>
      <c r="F113" s="182" t="s">
        <v>206</v>
      </c>
      <c r="G113" s="183" t="s">
        <v>139</v>
      </c>
      <c r="H113" s="184">
        <v>2</v>
      </c>
      <c r="I113" s="185"/>
      <c r="J113" s="186">
        <f>ROUND(I113*H113,2)</f>
        <v>0</v>
      </c>
      <c r="K113" s="182" t="s">
        <v>19</v>
      </c>
      <c r="L113" s="36"/>
      <c r="M113" s="187" t="s">
        <v>19</v>
      </c>
      <c r="N113" s="188" t="s">
        <v>40</v>
      </c>
      <c r="O113" s="61"/>
      <c r="P113" s="189">
        <f>O113*H113</f>
        <v>0</v>
      </c>
      <c r="Q113" s="189">
        <v>1.8907700000000001</v>
      </c>
      <c r="R113" s="189">
        <f>Q113*H113</f>
        <v>3.7815400000000001</v>
      </c>
      <c r="S113" s="189">
        <v>0</v>
      </c>
      <c r="T113" s="190">
        <f>S113*H113</f>
        <v>0</v>
      </c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  <c r="AR113" s="191" t="s">
        <v>118</v>
      </c>
      <c r="AT113" s="191" t="s">
        <v>113</v>
      </c>
      <c r="AU113" s="191" t="s">
        <v>79</v>
      </c>
      <c r="AY113" s="14" t="s">
        <v>111</v>
      </c>
      <c r="BE113" s="192">
        <f>IF(N113="základní",J113,0)</f>
        <v>0</v>
      </c>
      <c r="BF113" s="192">
        <f>IF(N113="snížená",J113,0)</f>
        <v>0</v>
      </c>
      <c r="BG113" s="192">
        <f>IF(N113="zákl. přenesená",J113,0)</f>
        <v>0</v>
      </c>
      <c r="BH113" s="192">
        <f>IF(N113="sníž. přenesená",J113,0)</f>
        <v>0</v>
      </c>
      <c r="BI113" s="192">
        <f>IF(N113="nulová",J113,0)</f>
        <v>0</v>
      </c>
      <c r="BJ113" s="14" t="s">
        <v>77</v>
      </c>
      <c r="BK113" s="192">
        <f>ROUND(I113*H113,2)</f>
        <v>0</v>
      </c>
      <c r="BL113" s="14" t="s">
        <v>118</v>
      </c>
      <c r="BM113" s="191" t="s">
        <v>207</v>
      </c>
    </row>
    <row r="114" spans="1:65" s="12" customFormat="1" ht="22.9" customHeight="1">
      <c r="B114" s="164"/>
      <c r="C114" s="165"/>
      <c r="D114" s="166" t="s">
        <v>68</v>
      </c>
      <c r="E114" s="178" t="s">
        <v>145</v>
      </c>
      <c r="F114" s="178" t="s">
        <v>208</v>
      </c>
      <c r="G114" s="165"/>
      <c r="H114" s="165"/>
      <c r="I114" s="168"/>
      <c r="J114" s="179">
        <f>BK114</f>
        <v>0</v>
      </c>
      <c r="K114" s="165"/>
      <c r="L114" s="170"/>
      <c r="M114" s="171"/>
      <c r="N114" s="172"/>
      <c r="O114" s="172"/>
      <c r="P114" s="173">
        <f>SUM(P115:P127)</f>
        <v>0</v>
      </c>
      <c r="Q114" s="172"/>
      <c r="R114" s="173">
        <f>SUM(R115:R127)</f>
        <v>0.15847</v>
      </c>
      <c r="S114" s="172"/>
      <c r="T114" s="174">
        <f>SUM(T115:T127)</f>
        <v>0</v>
      </c>
      <c r="AR114" s="175" t="s">
        <v>77</v>
      </c>
      <c r="AT114" s="176" t="s">
        <v>68</v>
      </c>
      <c r="AU114" s="176" t="s">
        <v>77</v>
      </c>
      <c r="AY114" s="175" t="s">
        <v>111</v>
      </c>
      <c r="BK114" s="177">
        <f>SUM(BK115:BK127)</f>
        <v>0</v>
      </c>
    </row>
    <row r="115" spans="1:65" s="2" customFormat="1" ht="21.75" customHeight="1">
      <c r="A115" s="31"/>
      <c r="B115" s="32"/>
      <c r="C115" s="180" t="s">
        <v>209</v>
      </c>
      <c r="D115" s="180" t="s">
        <v>113</v>
      </c>
      <c r="E115" s="181" t="s">
        <v>210</v>
      </c>
      <c r="F115" s="182" t="s">
        <v>211</v>
      </c>
      <c r="G115" s="183" t="s">
        <v>116</v>
      </c>
      <c r="H115" s="184">
        <v>22</v>
      </c>
      <c r="I115" s="185"/>
      <c r="J115" s="186">
        <f t="shared" ref="J115:J127" si="10">ROUND(I115*H115,2)</f>
        <v>0</v>
      </c>
      <c r="K115" s="182" t="s">
        <v>117</v>
      </c>
      <c r="L115" s="36"/>
      <c r="M115" s="187" t="s">
        <v>19</v>
      </c>
      <c r="N115" s="188" t="s">
        <v>40</v>
      </c>
      <c r="O115" s="61"/>
      <c r="P115" s="189">
        <f t="shared" ref="P115:P127" si="11">O115*H115</f>
        <v>0</v>
      </c>
      <c r="Q115" s="189">
        <v>2.7599999999999999E-3</v>
      </c>
      <c r="R115" s="189">
        <f t="shared" ref="R115:R127" si="12">Q115*H115</f>
        <v>6.0719999999999996E-2</v>
      </c>
      <c r="S115" s="189">
        <v>0</v>
      </c>
      <c r="T115" s="190">
        <f t="shared" ref="T115:T127" si="13">S115*H115</f>
        <v>0</v>
      </c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  <c r="AR115" s="191" t="s">
        <v>118</v>
      </c>
      <c r="AT115" s="191" t="s">
        <v>113</v>
      </c>
      <c r="AU115" s="191" t="s">
        <v>79</v>
      </c>
      <c r="AY115" s="14" t="s">
        <v>111</v>
      </c>
      <c r="BE115" s="192">
        <f t="shared" ref="BE115:BE127" si="14">IF(N115="základní",J115,0)</f>
        <v>0</v>
      </c>
      <c r="BF115" s="192">
        <f t="shared" ref="BF115:BF127" si="15">IF(N115="snížená",J115,0)</f>
        <v>0</v>
      </c>
      <c r="BG115" s="192">
        <f t="shared" ref="BG115:BG127" si="16">IF(N115="zákl. přenesená",J115,0)</f>
        <v>0</v>
      </c>
      <c r="BH115" s="192">
        <f t="shared" ref="BH115:BH127" si="17">IF(N115="sníž. přenesená",J115,0)</f>
        <v>0</v>
      </c>
      <c r="BI115" s="192">
        <f t="shared" ref="BI115:BI127" si="18">IF(N115="nulová",J115,0)</f>
        <v>0</v>
      </c>
      <c r="BJ115" s="14" t="s">
        <v>77</v>
      </c>
      <c r="BK115" s="192">
        <f t="shared" ref="BK115:BK127" si="19">ROUND(I115*H115,2)</f>
        <v>0</v>
      </c>
      <c r="BL115" s="14" t="s">
        <v>118</v>
      </c>
      <c r="BM115" s="191" t="s">
        <v>212</v>
      </c>
    </row>
    <row r="116" spans="1:65" s="2" customFormat="1" ht="16.5" customHeight="1">
      <c r="A116" s="31"/>
      <c r="B116" s="32"/>
      <c r="C116" s="180" t="s">
        <v>213</v>
      </c>
      <c r="D116" s="180" t="s">
        <v>113</v>
      </c>
      <c r="E116" s="181" t="s">
        <v>214</v>
      </c>
      <c r="F116" s="182" t="s">
        <v>215</v>
      </c>
      <c r="G116" s="183" t="s">
        <v>122</v>
      </c>
      <c r="H116" s="184">
        <v>1</v>
      </c>
      <c r="I116" s="185"/>
      <c r="J116" s="186">
        <f t="shared" si="10"/>
        <v>0</v>
      </c>
      <c r="K116" s="182" t="s">
        <v>117</v>
      </c>
      <c r="L116" s="36"/>
      <c r="M116" s="187" t="s">
        <v>19</v>
      </c>
      <c r="N116" s="188" t="s">
        <v>40</v>
      </c>
      <c r="O116" s="61"/>
      <c r="P116" s="189">
        <f t="shared" si="11"/>
        <v>0</v>
      </c>
      <c r="Q116" s="189">
        <v>0</v>
      </c>
      <c r="R116" s="189">
        <f t="shared" si="12"/>
        <v>0</v>
      </c>
      <c r="S116" s="189">
        <v>0</v>
      </c>
      <c r="T116" s="190">
        <f t="shared" si="13"/>
        <v>0</v>
      </c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  <c r="AR116" s="191" t="s">
        <v>118</v>
      </c>
      <c r="AT116" s="191" t="s">
        <v>113</v>
      </c>
      <c r="AU116" s="191" t="s">
        <v>79</v>
      </c>
      <c r="AY116" s="14" t="s">
        <v>111</v>
      </c>
      <c r="BE116" s="192">
        <f t="shared" si="14"/>
        <v>0</v>
      </c>
      <c r="BF116" s="192">
        <f t="shared" si="15"/>
        <v>0</v>
      </c>
      <c r="BG116" s="192">
        <f t="shared" si="16"/>
        <v>0</v>
      </c>
      <c r="BH116" s="192">
        <f t="shared" si="17"/>
        <v>0</v>
      </c>
      <c r="BI116" s="192">
        <f t="shared" si="18"/>
        <v>0</v>
      </c>
      <c r="BJ116" s="14" t="s">
        <v>77</v>
      </c>
      <c r="BK116" s="192">
        <f t="shared" si="19"/>
        <v>0</v>
      </c>
      <c r="BL116" s="14" t="s">
        <v>118</v>
      </c>
      <c r="BM116" s="191" t="s">
        <v>216</v>
      </c>
    </row>
    <row r="117" spans="1:65" s="2" customFormat="1" ht="16.5" customHeight="1">
      <c r="A117" s="31"/>
      <c r="B117" s="32"/>
      <c r="C117" s="193" t="s">
        <v>217</v>
      </c>
      <c r="D117" s="193" t="s">
        <v>178</v>
      </c>
      <c r="E117" s="194" t="s">
        <v>218</v>
      </c>
      <c r="F117" s="195" t="s">
        <v>219</v>
      </c>
      <c r="G117" s="196" t="s">
        <v>122</v>
      </c>
      <c r="H117" s="197">
        <v>1</v>
      </c>
      <c r="I117" s="198"/>
      <c r="J117" s="199">
        <f t="shared" si="10"/>
        <v>0</v>
      </c>
      <c r="K117" s="195" t="s">
        <v>117</v>
      </c>
      <c r="L117" s="200"/>
      <c r="M117" s="201" t="s">
        <v>19</v>
      </c>
      <c r="N117" s="202" t="s">
        <v>40</v>
      </c>
      <c r="O117" s="61"/>
      <c r="P117" s="189">
        <f t="shared" si="11"/>
        <v>0</v>
      </c>
      <c r="Q117" s="189">
        <v>6.9999999999999999E-4</v>
      </c>
      <c r="R117" s="189">
        <f t="shared" si="12"/>
        <v>6.9999999999999999E-4</v>
      </c>
      <c r="S117" s="189">
        <v>0</v>
      </c>
      <c r="T117" s="190">
        <f t="shared" si="13"/>
        <v>0</v>
      </c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  <c r="AR117" s="191" t="s">
        <v>145</v>
      </c>
      <c r="AT117" s="191" t="s">
        <v>178</v>
      </c>
      <c r="AU117" s="191" t="s">
        <v>79</v>
      </c>
      <c r="AY117" s="14" t="s">
        <v>111</v>
      </c>
      <c r="BE117" s="192">
        <f t="shared" si="14"/>
        <v>0</v>
      </c>
      <c r="BF117" s="192">
        <f t="shared" si="15"/>
        <v>0</v>
      </c>
      <c r="BG117" s="192">
        <f t="shared" si="16"/>
        <v>0</v>
      </c>
      <c r="BH117" s="192">
        <f t="shared" si="17"/>
        <v>0</v>
      </c>
      <c r="BI117" s="192">
        <f t="shared" si="18"/>
        <v>0</v>
      </c>
      <c r="BJ117" s="14" t="s">
        <v>77</v>
      </c>
      <c r="BK117" s="192">
        <f t="shared" si="19"/>
        <v>0</v>
      </c>
      <c r="BL117" s="14" t="s">
        <v>118</v>
      </c>
      <c r="BM117" s="191" t="s">
        <v>220</v>
      </c>
    </row>
    <row r="118" spans="1:65" s="2" customFormat="1" ht="21.75" customHeight="1">
      <c r="A118" s="31"/>
      <c r="B118" s="32"/>
      <c r="C118" s="180" t="s">
        <v>221</v>
      </c>
      <c r="D118" s="180" t="s">
        <v>113</v>
      </c>
      <c r="E118" s="181" t="s">
        <v>222</v>
      </c>
      <c r="F118" s="182" t="s">
        <v>223</v>
      </c>
      <c r="G118" s="183" t="s">
        <v>122</v>
      </c>
      <c r="H118" s="184">
        <v>1</v>
      </c>
      <c r="I118" s="185"/>
      <c r="J118" s="186">
        <f t="shared" si="10"/>
        <v>0</v>
      </c>
      <c r="K118" s="182" t="s">
        <v>117</v>
      </c>
      <c r="L118" s="36"/>
      <c r="M118" s="187" t="s">
        <v>19</v>
      </c>
      <c r="N118" s="188" t="s">
        <v>40</v>
      </c>
      <c r="O118" s="61"/>
      <c r="P118" s="189">
        <f t="shared" si="11"/>
        <v>0</v>
      </c>
      <c r="Q118" s="189">
        <v>6.4049999999999996E-2</v>
      </c>
      <c r="R118" s="189">
        <f t="shared" si="12"/>
        <v>6.4049999999999996E-2</v>
      </c>
      <c r="S118" s="189">
        <v>0</v>
      </c>
      <c r="T118" s="190">
        <f t="shared" si="13"/>
        <v>0</v>
      </c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  <c r="AR118" s="191" t="s">
        <v>118</v>
      </c>
      <c r="AT118" s="191" t="s">
        <v>113</v>
      </c>
      <c r="AU118" s="191" t="s">
        <v>79</v>
      </c>
      <c r="AY118" s="14" t="s">
        <v>111</v>
      </c>
      <c r="BE118" s="192">
        <f t="shared" si="14"/>
        <v>0</v>
      </c>
      <c r="BF118" s="192">
        <f t="shared" si="15"/>
        <v>0</v>
      </c>
      <c r="BG118" s="192">
        <f t="shared" si="16"/>
        <v>0</v>
      </c>
      <c r="BH118" s="192">
        <f t="shared" si="17"/>
        <v>0</v>
      </c>
      <c r="BI118" s="192">
        <f t="shared" si="18"/>
        <v>0</v>
      </c>
      <c r="BJ118" s="14" t="s">
        <v>77</v>
      </c>
      <c r="BK118" s="192">
        <f t="shared" si="19"/>
        <v>0</v>
      </c>
      <c r="BL118" s="14" t="s">
        <v>118</v>
      </c>
      <c r="BM118" s="191" t="s">
        <v>224</v>
      </c>
    </row>
    <row r="119" spans="1:65" s="2" customFormat="1" ht="21.75" customHeight="1">
      <c r="A119" s="31"/>
      <c r="B119" s="32"/>
      <c r="C119" s="180" t="s">
        <v>225</v>
      </c>
      <c r="D119" s="180" t="s">
        <v>113</v>
      </c>
      <c r="E119" s="181" t="s">
        <v>226</v>
      </c>
      <c r="F119" s="182" t="s">
        <v>227</v>
      </c>
      <c r="G119" s="183" t="s">
        <v>122</v>
      </c>
      <c r="H119" s="184">
        <v>1</v>
      </c>
      <c r="I119" s="185"/>
      <c r="J119" s="186">
        <f t="shared" si="10"/>
        <v>0</v>
      </c>
      <c r="K119" s="182" t="s">
        <v>117</v>
      </c>
      <c r="L119" s="36"/>
      <c r="M119" s="187" t="s">
        <v>19</v>
      </c>
      <c r="N119" s="188" t="s">
        <v>40</v>
      </c>
      <c r="O119" s="61"/>
      <c r="P119" s="189">
        <f t="shared" si="11"/>
        <v>0</v>
      </c>
      <c r="Q119" s="189">
        <v>5.9800000000000001E-3</v>
      </c>
      <c r="R119" s="189">
        <f t="shared" si="12"/>
        <v>5.9800000000000001E-3</v>
      </c>
      <c r="S119" s="189">
        <v>0</v>
      </c>
      <c r="T119" s="190">
        <f t="shared" si="13"/>
        <v>0</v>
      </c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  <c r="AR119" s="191" t="s">
        <v>118</v>
      </c>
      <c r="AT119" s="191" t="s">
        <v>113</v>
      </c>
      <c r="AU119" s="191" t="s">
        <v>79</v>
      </c>
      <c r="AY119" s="14" t="s">
        <v>111</v>
      </c>
      <c r="BE119" s="192">
        <f t="shared" si="14"/>
        <v>0</v>
      </c>
      <c r="BF119" s="192">
        <f t="shared" si="15"/>
        <v>0</v>
      </c>
      <c r="BG119" s="192">
        <f t="shared" si="16"/>
        <v>0</v>
      </c>
      <c r="BH119" s="192">
        <f t="shared" si="17"/>
        <v>0</v>
      </c>
      <c r="BI119" s="192">
        <f t="shared" si="18"/>
        <v>0</v>
      </c>
      <c r="BJ119" s="14" t="s">
        <v>77</v>
      </c>
      <c r="BK119" s="192">
        <f t="shared" si="19"/>
        <v>0</v>
      </c>
      <c r="BL119" s="14" t="s">
        <v>118</v>
      </c>
      <c r="BM119" s="191" t="s">
        <v>228</v>
      </c>
    </row>
    <row r="120" spans="1:65" s="2" customFormat="1" ht="21.75" customHeight="1">
      <c r="A120" s="31"/>
      <c r="B120" s="32"/>
      <c r="C120" s="180" t="s">
        <v>229</v>
      </c>
      <c r="D120" s="180" t="s">
        <v>113</v>
      </c>
      <c r="E120" s="181" t="s">
        <v>230</v>
      </c>
      <c r="F120" s="182" t="s">
        <v>231</v>
      </c>
      <c r="G120" s="183" t="s">
        <v>122</v>
      </c>
      <c r="H120" s="184">
        <v>1</v>
      </c>
      <c r="I120" s="185"/>
      <c r="J120" s="186">
        <f t="shared" si="10"/>
        <v>0</v>
      </c>
      <c r="K120" s="182" t="s">
        <v>117</v>
      </c>
      <c r="L120" s="36"/>
      <c r="M120" s="187" t="s">
        <v>19</v>
      </c>
      <c r="N120" s="188" t="s">
        <v>40</v>
      </c>
      <c r="O120" s="61"/>
      <c r="P120" s="189">
        <f t="shared" si="11"/>
        <v>0</v>
      </c>
      <c r="Q120" s="189">
        <v>0</v>
      </c>
      <c r="R120" s="189">
        <f t="shared" si="12"/>
        <v>0</v>
      </c>
      <c r="S120" s="189">
        <v>0</v>
      </c>
      <c r="T120" s="190">
        <f t="shared" si="13"/>
        <v>0</v>
      </c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  <c r="AR120" s="191" t="s">
        <v>118</v>
      </c>
      <c r="AT120" s="191" t="s">
        <v>113</v>
      </c>
      <c r="AU120" s="191" t="s">
        <v>79</v>
      </c>
      <c r="AY120" s="14" t="s">
        <v>111</v>
      </c>
      <c r="BE120" s="192">
        <f t="shared" si="14"/>
        <v>0</v>
      </c>
      <c r="BF120" s="192">
        <f t="shared" si="15"/>
        <v>0</v>
      </c>
      <c r="BG120" s="192">
        <f t="shared" si="16"/>
        <v>0</v>
      </c>
      <c r="BH120" s="192">
        <f t="shared" si="17"/>
        <v>0</v>
      </c>
      <c r="BI120" s="192">
        <f t="shared" si="18"/>
        <v>0</v>
      </c>
      <c r="BJ120" s="14" t="s">
        <v>77</v>
      </c>
      <c r="BK120" s="192">
        <f t="shared" si="19"/>
        <v>0</v>
      </c>
      <c r="BL120" s="14" t="s">
        <v>118</v>
      </c>
      <c r="BM120" s="191" t="s">
        <v>232</v>
      </c>
    </row>
    <row r="121" spans="1:65" s="2" customFormat="1" ht="21.75" customHeight="1">
      <c r="A121" s="31"/>
      <c r="B121" s="32"/>
      <c r="C121" s="180" t="s">
        <v>233</v>
      </c>
      <c r="D121" s="180" t="s">
        <v>113</v>
      </c>
      <c r="E121" s="181" t="s">
        <v>234</v>
      </c>
      <c r="F121" s="182" t="s">
        <v>235</v>
      </c>
      <c r="G121" s="183" t="s">
        <v>122</v>
      </c>
      <c r="H121" s="184">
        <v>1</v>
      </c>
      <c r="I121" s="185"/>
      <c r="J121" s="186">
        <f t="shared" si="10"/>
        <v>0</v>
      </c>
      <c r="K121" s="182" t="s">
        <v>117</v>
      </c>
      <c r="L121" s="36"/>
      <c r="M121" s="187" t="s">
        <v>19</v>
      </c>
      <c r="N121" s="188" t="s">
        <v>40</v>
      </c>
      <c r="O121" s="61"/>
      <c r="P121" s="189">
        <f t="shared" si="11"/>
        <v>0</v>
      </c>
      <c r="Q121" s="189">
        <v>1.01E-2</v>
      </c>
      <c r="R121" s="189">
        <f t="shared" si="12"/>
        <v>1.01E-2</v>
      </c>
      <c r="S121" s="189">
        <v>0</v>
      </c>
      <c r="T121" s="190">
        <f t="shared" si="13"/>
        <v>0</v>
      </c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  <c r="AR121" s="191" t="s">
        <v>118</v>
      </c>
      <c r="AT121" s="191" t="s">
        <v>113</v>
      </c>
      <c r="AU121" s="191" t="s">
        <v>79</v>
      </c>
      <c r="AY121" s="14" t="s">
        <v>111</v>
      </c>
      <c r="BE121" s="192">
        <f t="shared" si="14"/>
        <v>0</v>
      </c>
      <c r="BF121" s="192">
        <f t="shared" si="15"/>
        <v>0</v>
      </c>
      <c r="BG121" s="192">
        <f t="shared" si="16"/>
        <v>0</v>
      </c>
      <c r="BH121" s="192">
        <f t="shared" si="17"/>
        <v>0</v>
      </c>
      <c r="BI121" s="192">
        <f t="shared" si="18"/>
        <v>0</v>
      </c>
      <c r="BJ121" s="14" t="s">
        <v>77</v>
      </c>
      <c r="BK121" s="192">
        <f t="shared" si="19"/>
        <v>0</v>
      </c>
      <c r="BL121" s="14" t="s">
        <v>118</v>
      </c>
      <c r="BM121" s="191" t="s">
        <v>236</v>
      </c>
    </row>
    <row r="122" spans="1:65" s="2" customFormat="1" ht="16.5" customHeight="1">
      <c r="A122" s="31"/>
      <c r="B122" s="32"/>
      <c r="C122" s="180" t="s">
        <v>237</v>
      </c>
      <c r="D122" s="180" t="s">
        <v>113</v>
      </c>
      <c r="E122" s="181" t="s">
        <v>238</v>
      </c>
      <c r="F122" s="182" t="s">
        <v>239</v>
      </c>
      <c r="G122" s="183" t="s">
        <v>122</v>
      </c>
      <c r="H122" s="184">
        <v>1</v>
      </c>
      <c r="I122" s="185"/>
      <c r="J122" s="186">
        <f t="shared" si="10"/>
        <v>0</v>
      </c>
      <c r="K122" s="182" t="s">
        <v>240</v>
      </c>
      <c r="L122" s="36"/>
      <c r="M122" s="187" t="s">
        <v>19</v>
      </c>
      <c r="N122" s="188" t="s">
        <v>40</v>
      </c>
      <c r="O122" s="61"/>
      <c r="P122" s="189">
        <f t="shared" si="11"/>
        <v>0</v>
      </c>
      <c r="Q122" s="189">
        <v>2.0699999999999998E-3</v>
      </c>
      <c r="R122" s="189">
        <f t="shared" si="12"/>
        <v>2.0699999999999998E-3</v>
      </c>
      <c r="S122" s="189">
        <v>0</v>
      </c>
      <c r="T122" s="190">
        <f t="shared" si="13"/>
        <v>0</v>
      </c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R122" s="191" t="s">
        <v>118</v>
      </c>
      <c r="AT122" s="191" t="s">
        <v>113</v>
      </c>
      <c r="AU122" s="191" t="s">
        <v>79</v>
      </c>
      <c r="AY122" s="14" t="s">
        <v>111</v>
      </c>
      <c r="BE122" s="192">
        <f t="shared" si="14"/>
        <v>0</v>
      </c>
      <c r="BF122" s="192">
        <f t="shared" si="15"/>
        <v>0</v>
      </c>
      <c r="BG122" s="192">
        <f t="shared" si="16"/>
        <v>0</v>
      </c>
      <c r="BH122" s="192">
        <f t="shared" si="17"/>
        <v>0</v>
      </c>
      <c r="BI122" s="192">
        <f t="shared" si="18"/>
        <v>0</v>
      </c>
      <c r="BJ122" s="14" t="s">
        <v>77</v>
      </c>
      <c r="BK122" s="192">
        <f t="shared" si="19"/>
        <v>0</v>
      </c>
      <c r="BL122" s="14" t="s">
        <v>118</v>
      </c>
      <c r="BM122" s="191" t="s">
        <v>241</v>
      </c>
    </row>
    <row r="123" spans="1:65" s="2" customFormat="1" ht="16.5" customHeight="1">
      <c r="A123" s="31"/>
      <c r="B123" s="32"/>
      <c r="C123" s="180" t="s">
        <v>242</v>
      </c>
      <c r="D123" s="180" t="s">
        <v>113</v>
      </c>
      <c r="E123" s="181" t="s">
        <v>243</v>
      </c>
      <c r="F123" s="182" t="s">
        <v>244</v>
      </c>
      <c r="G123" s="183" t="s">
        <v>139</v>
      </c>
      <c r="H123" s="184">
        <v>0.5</v>
      </c>
      <c r="I123" s="185"/>
      <c r="J123" s="186">
        <f t="shared" si="10"/>
        <v>0</v>
      </c>
      <c r="K123" s="182" t="s">
        <v>117</v>
      </c>
      <c r="L123" s="36"/>
      <c r="M123" s="187" t="s">
        <v>19</v>
      </c>
      <c r="N123" s="188" t="s">
        <v>40</v>
      </c>
      <c r="O123" s="61"/>
      <c r="P123" s="189">
        <f t="shared" si="11"/>
        <v>0</v>
      </c>
      <c r="Q123" s="189">
        <v>0</v>
      </c>
      <c r="R123" s="189">
        <f t="shared" si="12"/>
        <v>0</v>
      </c>
      <c r="S123" s="189">
        <v>0</v>
      </c>
      <c r="T123" s="190">
        <f t="shared" si="13"/>
        <v>0</v>
      </c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R123" s="191" t="s">
        <v>118</v>
      </c>
      <c r="AT123" s="191" t="s">
        <v>113</v>
      </c>
      <c r="AU123" s="191" t="s">
        <v>79</v>
      </c>
      <c r="AY123" s="14" t="s">
        <v>111</v>
      </c>
      <c r="BE123" s="192">
        <f t="shared" si="14"/>
        <v>0</v>
      </c>
      <c r="BF123" s="192">
        <f t="shared" si="15"/>
        <v>0</v>
      </c>
      <c r="BG123" s="192">
        <f t="shared" si="16"/>
        <v>0</v>
      </c>
      <c r="BH123" s="192">
        <f t="shared" si="17"/>
        <v>0</v>
      </c>
      <c r="BI123" s="192">
        <f t="shared" si="18"/>
        <v>0</v>
      </c>
      <c r="BJ123" s="14" t="s">
        <v>77</v>
      </c>
      <c r="BK123" s="192">
        <f t="shared" si="19"/>
        <v>0</v>
      </c>
      <c r="BL123" s="14" t="s">
        <v>118</v>
      </c>
      <c r="BM123" s="191" t="s">
        <v>245</v>
      </c>
    </row>
    <row r="124" spans="1:65" s="2" customFormat="1" ht="16.5" customHeight="1">
      <c r="A124" s="31"/>
      <c r="B124" s="32"/>
      <c r="C124" s="180" t="s">
        <v>246</v>
      </c>
      <c r="D124" s="180" t="s">
        <v>113</v>
      </c>
      <c r="E124" s="181" t="s">
        <v>247</v>
      </c>
      <c r="F124" s="182" t="s">
        <v>248</v>
      </c>
      <c r="G124" s="183" t="s">
        <v>134</v>
      </c>
      <c r="H124" s="184">
        <v>2</v>
      </c>
      <c r="I124" s="185"/>
      <c r="J124" s="186">
        <f t="shared" si="10"/>
        <v>0</v>
      </c>
      <c r="K124" s="182" t="s">
        <v>117</v>
      </c>
      <c r="L124" s="36"/>
      <c r="M124" s="187" t="s">
        <v>19</v>
      </c>
      <c r="N124" s="188" t="s">
        <v>40</v>
      </c>
      <c r="O124" s="61"/>
      <c r="P124" s="189">
        <f t="shared" si="11"/>
        <v>0</v>
      </c>
      <c r="Q124" s="189">
        <v>4.0200000000000001E-3</v>
      </c>
      <c r="R124" s="189">
        <f t="shared" si="12"/>
        <v>8.0400000000000003E-3</v>
      </c>
      <c r="S124" s="189">
        <v>0</v>
      </c>
      <c r="T124" s="190">
        <f t="shared" si="13"/>
        <v>0</v>
      </c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R124" s="191" t="s">
        <v>118</v>
      </c>
      <c r="AT124" s="191" t="s">
        <v>113</v>
      </c>
      <c r="AU124" s="191" t="s">
        <v>79</v>
      </c>
      <c r="AY124" s="14" t="s">
        <v>111</v>
      </c>
      <c r="BE124" s="192">
        <f t="shared" si="14"/>
        <v>0</v>
      </c>
      <c r="BF124" s="192">
        <f t="shared" si="15"/>
        <v>0</v>
      </c>
      <c r="BG124" s="192">
        <f t="shared" si="16"/>
        <v>0</v>
      </c>
      <c r="BH124" s="192">
        <f t="shared" si="17"/>
        <v>0</v>
      </c>
      <c r="BI124" s="192">
        <f t="shared" si="18"/>
        <v>0</v>
      </c>
      <c r="BJ124" s="14" t="s">
        <v>77</v>
      </c>
      <c r="BK124" s="192">
        <f t="shared" si="19"/>
        <v>0</v>
      </c>
      <c r="BL124" s="14" t="s">
        <v>118</v>
      </c>
      <c r="BM124" s="191" t="s">
        <v>249</v>
      </c>
    </row>
    <row r="125" spans="1:65" s="2" customFormat="1" ht="16.5" customHeight="1">
      <c r="A125" s="31"/>
      <c r="B125" s="32"/>
      <c r="C125" s="180" t="s">
        <v>250</v>
      </c>
      <c r="D125" s="180" t="s">
        <v>113</v>
      </c>
      <c r="E125" s="181" t="s">
        <v>251</v>
      </c>
      <c r="F125" s="182" t="s">
        <v>252</v>
      </c>
      <c r="G125" s="183" t="s">
        <v>122</v>
      </c>
      <c r="H125" s="184">
        <v>1</v>
      </c>
      <c r="I125" s="185"/>
      <c r="J125" s="186">
        <f t="shared" si="10"/>
        <v>0</v>
      </c>
      <c r="K125" s="182" t="s">
        <v>117</v>
      </c>
      <c r="L125" s="36"/>
      <c r="M125" s="187" t="s">
        <v>19</v>
      </c>
      <c r="N125" s="188" t="s">
        <v>40</v>
      </c>
      <c r="O125" s="61"/>
      <c r="P125" s="189">
        <f t="shared" si="11"/>
        <v>0</v>
      </c>
      <c r="Q125" s="189">
        <v>3.1E-4</v>
      </c>
      <c r="R125" s="189">
        <f t="shared" si="12"/>
        <v>3.1E-4</v>
      </c>
      <c r="S125" s="189">
        <v>0</v>
      </c>
      <c r="T125" s="190">
        <f t="shared" si="13"/>
        <v>0</v>
      </c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R125" s="191" t="s">
        <v>118</v>
      </c>
      <c r="AT125" s="191" t="s">
        <v>113</v>
      </c>
      <c r="AU125" s="191" t="s">
        <v>79</v>
      </c>
      <c r="AY125" s="14" t="s">
        <v>111</v>
      </c>
      <c r="BE125" s="192">
        <f t="shared" si="14"/>
        <v>0</v>
      </c>
      <c r="BF125" s="192">
        <f t="shared" si="15"/>
        <v>0</v>
      </c>
      <c r="BG125" s="192">
        <f t="shared" si="16"/>
        <v>0</v>
      </c>
      <c r="BH125" s="192">
        <f t="shared" si="17"/>
        <v>0</v>
      </c>
      <c r="BI125" s="192">
        <f t="shared" si="18"/>
        <v>0</v>
      </c>
      <c r="BJ125" s="14" t="s">
        <v>77</v>
      </c>
      <c r="BK125" s="192">
        <f t="shared" si="19"/>
        <v>0</v>
      </c>
      <c r="BL125" s="14" t="s">
        <v>118</v>
      </c>
      <c r="BM125" s="191" t="s">
        <v>253</v>
      </c>
    </row>
    <row r="126" spans="1:65" s="2" customFormat="1" ht="16.5" customHeight="1">
      <c r="A126" s="31"/>
      <c r="B126" s="32"/>
      <c r="C126" s="180" t="s">
        <v>254</v>
      </c>
      <c r="D126" s="180" t="s">
        <v>113</v>
      </c>
      <c r="E126" s="181" t="s">
        <v>255</v>
      </c>
      <c r="F126" s="182" t="s">
        <v>256</v>
      </c>
      <c r="G126" s="183" t="s">
        <v>116</v>
      </c>
      <c r="H126" s="184">
        <v>25</v>
      </c>
      <c r="I126" s="185"/>
      <c r="J126" s="186">
        <f t="shared" si="10"/>
        <v>0</v>
      </c>
      <c r="K126" s="182" t="s">
        <v>257</v>
      </c>
      <c r="L126" s="36"/>
      <c r="M126" s="187" t="s">
        <v>19</v>
      </c>
      <c r="N126" s="188" t="s">
        <v>40</v>
      </c>
      <c r="O126" s="61"/>
      <c r="P126" s="189">
        <f t="shared" si="11"/>
        <v>0</v>
      </c>
      <c r="Q126" s="189">
        <v>1.9000000000000001E-4</v>
      </c>
      <c r="R126" s="189">
        <f t="shared" si="12"/>
        <v>4.7499999999999999E-3</v>
      </c>
      <c r="S126" s="189">
        <v>0</v>
      </c>
      <c r="T126" s="190">
        <f t="shared" si="13"/>
        <v>0</v>
      </c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R126" s="191" t="s">
        <v>118</v>
      </c>
      <c r="AT126" s="191" t="s">
        <v>113</v>
      </c>
      <c r="AU126" s="191" t="s">
        <v>79</v>
      </c>
      <c r="AY126" s="14" t="s">
        <v>111</v>
      </c>
      <c r="BE126" s="192">
        <f t="shared" si="14"/>
        <v>0</v>
      </c>
      <c r="BF126" s="192">
        <f t="shared" si="15"/>
        <v>0</v>
      </c>
      <c r="BG126" s="192">
        <f t="shared" si="16"/>
        <v>0</v>
      </c>
      <c r="BH126" s="192">
        <f t="shared" si="17"/>
        <v>0</v>
      </c>
      <c r="BI126" s="192">
        <f t="shared" si="18"/>
        <v>0</v>
      </c>
      <c r="BJ126" s="14" t="s">
        <v>77</v>
      </c>
      <c r="BK126" s="192">
        <f t="shared" si="19"/>
        <v>0</v>
      </c>
      <c r="BL126" s="14" t="s">
        <v>118</v>
      </c>
      <c r="BM126" s="191" t="s">
        <v>258</v>
      </c>
    </row>
    <row r="127" spans="1:65" s="2" customFormat="1" ht="16.5" customHeight="1">
      <c r="A127" s="31"/>
      <c r="B127" s="32"/>
      <c r="C127" s="180" t="s">
        <v>259</v>
      </c>
      <c r="D127" s="180" t="s">
        <v>113</v>
      </c>
      <c r="E127" s="181" t="s">
        <v>260</v>
      </c>
      <c r="F127" s="182" t="s">
        <v>261</v>
      </c>
      <c r="G127" s="183" t="s">
        <v>116</v>
      </c>
      <c r="H127" s="184">
        <v>25</v>
      </c>
      <c r="I127" s="185"/>
      <c r="J127" s="186">
        <f t="shared" si="10"/>
        <v>0</v>
      </c>
      <c r="K127" s="182" t="s">
        <v>117</v>
      </c>
      <c r="L127" s="36"/>
      <c r="M127" s="187" t="s">
        <v>19</v>
      </c>
      <c r="N127" s="188" t="s">
        <v>40</v>
      </c>
      <c r="O127" s="61"/>
      <c r="P127" s="189">
        <f t="shared" si="11"/>
        <v>0</v>
      </c>
      <c r="Q127" s="189">
        <v>6.9999999999999994E-5</v>
      </c>
      <c r="R127" s="189">
        <f t="shared" si="12"/>
        <v>1.7499999999999998E-3</v>
      </c>
      <c r="S127" s="189">
        <v>0</v>
      </c>
      <c r="T127" s="190">
        <f t="shared" si="13"/>
        <v>0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191" t="s">
        <v>118</v>
      </c>
      <c r="AT127" s="191" t="s">
        <v>113</v>
      </c>
      <c r="AU127" s="191" t="s">
        <v>79</v>
      </c>
      <c r="AY127" s="14" t="s">
        <v>111</v>
      </c>
      <c r="BE127" s="192">
        <f t="shared" si="14"/>
        <v>0</v>
      </c>
      <c r="BF127" s="192">
        <f t="shared" si="15"/>
        <v>0</v>
      </c>
      <c r="BG127" s="192">
        <f t="shared" si="16"/>
        <v>0</v>
      </c>
      <c r="BH127" s="192">
        <f t="shared" si="17"/>
        <v>0</v>
      </c>
      <c r="BI127" s="192">
        <f t="shared" si="18"/>
        <v>0</v>
      </c>
      <c r="BJ127" s="14" t="s">
        <v>77</v>
      </c>
      <c r="BK127" s="192">
        <f t="shared" si="19"/>
        <v>0</v>
      </c>
      <c r="BL127" s="14" t="s">
        <v>118</v>
      </c>
      <c r="BM127" s="191" t="s">
        <v>262</v>
      </c>
    </row>
    <row r="128" spans="1:65" s="12" customFormat="1" ht="22.9" customHeight="1">
      <c r="B128" s="164"/>
      <c r="C128" s="165"/>
      <c r="D128" s="166" t="s">
        <v>68</v>
      </c>
      <c r="E128" s="178" t="s">
        <v>149</v>
      </c>
      <c r="F128" s="178" t="s">
        <v>263</v>
      </c>
      <c r="G128" s="165"/>
      <c r="H128" s="165"/>
      <c r="I128" s="168"/>
      <c r="J128" s="179">
        <f>BK128</f>
        <v>0</v>
      </c>
      <c r="K128" s="165"/>
      <c r="L128" s="170"/>
      <c r="M128" s="171"/>
      <c r="N128" s="172"/>
      <c r="O128" s="172"/>
      <c r="P128" s="173">
        <f>P129+P130</f>
        <v>0</v>
      </c>
      <c r="Q128" s="172"/>
      <c r="R128" s="173">
        <f>R129+R130</f>
        <v>1.5869999999999999E-2</v>
      </c>
      <c r="S128" s="172"/>
      <c r="T128" s="174">
        <f>T129+T130</f>
        <v>0</v>
      </c>
      <c r="AR128" s="175" t="s">
        <v>77</v>
      </c>
      <c r="AT128" s="176" t="s">
        <v>68</v>
      </c>
      <c r="AU128" s="176" t="s">
        <v>77</v>
      </c>
      <c r="AY128" s="175" t="s">
        <v>111</v>
      </c>
      <c r="BK128" s="177">
        <f>BK129+BK130</f>
        <v>0</v>
      </c>
    </row>
    <row r="129" spans="1:65" s="2" customFormat="1" ht="16.5" customHeight="1">
      <c r="A129" s="31"/>
      <c r="B129" s="32"/>
      <c r="C129" s="180" t="s">
        <v>264</v>
      </c>
      <c r="D129" s="180" t="s">
        <v>113</v>
      </c>
      <c r="E129" s="181" t="s">
        <v>265</v>
      </c>
      <c r="F129" s="182" t="s">
        <v>266</v>
      </c>
      <c r="G129" s="183" t="s">
        <v>134</v>
      </c>
      <c r="H129" s="184">
        <v>23</v>
      </c>
      <c r="I129" s="185"/>
      <c r="J129" s="186">
        <f>ROUND(I129*H129,2)</f>
        <v>0</v>
      </c>
      <c r="K129" s="182" t="s">
        <v>117</v>
      </c>
      <c r="L129" s="36"/>
      <c r="M129" s="187" t="s">
        <v>19</v>
      </c>
      <c r="N129" s="188" t="s">
        <v>40</v>
      </c>
      <c r="O129" s="61"/>
      <c r="P129" s="189">
        <f>O129*H129</f>
        <v>0</v>
      </c>
      <c r="Q129" s="189">
        <v>6.8999999999999997E-4</v>
      </c>
      <c r="R129" s="189">
        <f>Q129*H129</f>
        <v>1.5869999999999999E-2</v>
      </c>
      <c r="S129" s="189">
        <v>0</v>
      </c>
      <c r="T129" s="190">
        <f>S129*H129</f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191" t="s">
        <v>118</v>
      </c>
      <c r="AT129" s="191" t="s">
        <v>113</v>
      </c>
      <c r="AU129" s="191" t="s">
        <v>79</v>
      </c>
      <c r="AY129" s="14" t="s">
        <v>111</v>
      </c>
      <c r="BE129" s="192">
        <f>IF(N129="základní",J129,0)</f>
        <v>0</v>
      </c>
      <c r="BF129" s="192">
        <f>IF(N129="snížená",J129,0)</f>
        <v>0</v>
      </c>
      <c r="BG129" s="192">
        <f>IF(N129="zákl. přenesená",J129,0)</f>
        <v>0</v>
      </c>
      <c r="BH129" s="192">
        <f>IF(N129="sníž. přenesená",J129,0)</f>
        <v>0</v>
      </c>
      <c r="BI129" s="192">
        <f>IF(N129="nulová",J129,0)</f>
        <v>0</v>
      </c>
      <c r="BJ129" s="14" t="s">
        <v>77</v>
      </c>
      <c r="BK129" s="192">
        <f>ROUND(I129*H129,2)</f>
        <v>0</v>
      </c>
      <c r="BL129" s="14" t="s">
        <v>118</v>
      </c>
      <c r="BM129" s="191" t="s">
        <v>267</v>
      </c>
    </row>
    <row r="130" spans="1:65" s="12" customFormat="1" ht="20.85" customHeight="1">
      <c r="B130" s="164"/>
      <c r="C130" s="165"/>
      <c r="D130" s="166" t="s">
        <v>68</v>
      </c>
      <c r="E130" s="178" t="s">
        <v>268</v>
      </c>
      <c r="F130" s="178" t="s">
        <v>269</v>
      </c>
      <c r="G130" s="165"/>
      <c r="H130" s="165"/>
      <c r="I130" s="168"/>
      <c r="J130" s="179">
        <f>BK130</f>
        <v>0</v>
      </c>
      <c r="K130" s="165"/>
      <c r="L130" s="170"/>
      <c r="M130" s="171"/>
      <c r="N130" s="172"/>
      <c r="O130" s="172"/>
      <c r="P130" s="173">
        <f>P131</f>
        <v>0</v>
      </c>
      <c r="Q130" s="172"/>
      <c r="R130" s="173">
        <f>R131</f>
        <v>0</v>
      </c>
      <c r="S130" s="172"/>
      <c r="T130" s="174">
        <f>T131</f>
        <v>0</v>
      </c>
      <c r="AR130" s="175" t="s">
        <v>77</v>
      </c>
      <c r="AT130" s="176" t="s">
        <v>68</v>
      </c>
      <c r="AU130" s="176" t="s">
        <v>79</v>
      </c>
      <c r="AY130" s="175" t="s">
        <v>111</v>
      </c>
      <c r="BK130" s="177">
        <f>BK131</f>
        <v>0</v>
      </c>
    </row>
    <row r="131" spans="1:65" s="2" customFormat="1" ht="16.5" customHeight="1">
      <c r="A131" s="31"/>
      <c r="B131" s="32"/>
      <c r="C131" s="180" t="s">
        <v>270</v>
      </c>
      <c r="D131" s="180" t="s">
        <v>113</v>
      </c>
      <c r="E131" s="181" t="s">
        <v>271</v>
      </c>
      <c r="F131" s="182" t="s">
        <v>272</v>
      </c>
      <c r="G131" s="183" t="s">
        <v>172</v>
      </c>
      <c r="H131" s="184">
        <v>13.404999999999999</v>
      </c>
      <c r="I131" s="185"/>
      <c r="J131" s="186">
        <f>ROUND(I131*H131,2)</f>
        <v>0</v>
      </c>
      <c r="K131" s="182" t="s">
        <v>240</v>
      </c>
      <c r="L131" s="36"/>
      <c r="M131" s="187" t="s">
        <v>19</v>
      </c>
      <c r="N131" s="188" t="s">
        <v>40</v>
      </c>
      <c r="O131" s="61"/>
      <c r="P131" s="189">
        <f>O131*H131</f>
        <v>0</v>
      </c>
      <c r="Q131" s="189">
        <v>0</v>
      </c>
      <c r="R131" s="189">
        <f>Q131*H131</f>
        <v>0</v>
      </c>
      <c r="S131" s="189">
        <v>0</v>
      </c>
      <c r="T131" s="190">
        <f>S131*H131</f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191" t="s">
        <v>118</v>
      </c>
      <c r="AT131" s="191" t="s">
        <v>113</v>
      </c>
      <c r="AU131" s="191" t="s">
        <v>124</v>
      </c>
      <c r="AY131" s="14" t="s">
        <v>111</v>
      </c>
      <c r="BE131" s="192">
        <f>IF(N131="základní",J131,0)</f>
        <v>0</v>
      </c>
      <c r="BF131" s="192">
        <f>IF(N131="snížená",J131,0)</f>
        <v>0</v>
      </c>
      <c r="BG131" s="192">
        <f>IF(N131="zákl. přenesená",J131,0)</f>
        <v>0</v>
      </c>
      <c r="BH131" s="192">
        <f>IF(N131="sníž. přenesená",J131,0)</f>
        <v>0</v>
      </c>
      <c r="BI131" s="192">
        <f>IF(N131="nulová",J131,0)</f>
        <v>0</v>
      </c>
      <c r="BJ131" s="14" t="s">
        <v>77</v>
      </c>
      <c r="BK131" s="192">
        <f>ROUND(I131*H131,2)</f>
        <v>0</v>
      </c>
      <c r="BL131" s="14" t="s">
        <v>118</v>
      </c>
      <c r="BM131" s="191" t="s">
        <v>273</v>
      </c>
    </row>
    <row r="132" spans="1:65" s="12" customFormat="1" ht="22.9" customHeight="1">
      <c r="B132" s="164"/>
      <c r="C132" s="165"/>
      <c r="D132" s="166" t="s">
        <v>68</v>
      </c>
      <c r="E132" s="178" t="s">
        <v>274</v>
      </c>
      <c r="F132" s="178" t="s">
        <v>275</v>
      </c>
      <c r="G132" s="165"/>
      <c r="H132" s="165"/>
      <c r="I132" s="168"/>
      <c r="J132" s="179">
        <f>BK132</f>
        <v>0</v>
      </c>
      <c r="K132" s="165"/>
      <c r="L132" s="170"/>
      <c r="M132" s="171"/>
      <c r="N132" s="172"/>
      <c r="O132" s="172"/>
      <c r="P132" s="173">
        <v>0</v>
      </c>
      <c r="Q132" s="172"/>
      <c r="R132" s="173">
        <v>0</v>
      </c>
      <c r="S132" s="172"/>
      <c r="T132" s="174">
        <v>0</v>
      </c>
      <c r="AR132" s="175" t="s">
        <v>77</v>
      </c>
      <c r="AT132" s="176" t="s">
        <v>68</v>
      </c>
      <c r="AU132" s="176" t="s">
        <v>77</v>
      </c>
      <c r="AY132" s="175" t="s">
        <v>111</v>
      </c>
      <c r="BK132" s="177">
        <v>0</v>
      </c>
    </row>
    <row r="133" spans="1:65" s="12" customFormat="1" ht="25.9" customHeight="1">
      <c r="B133" s="164"/>
      <c r="C133" s="165"/>
      <c r="D133" s="166" t="s">
        <v>68</v>
      </c>
      <c r="E133" s="167" t="s">
        <v>276</v>
      </c>
      <c r="F133" s="167" t="s">
        <v>277</v>
      </c>
      <c r="G133" s="165"/>
      <c r="H133" s="165"/>
      <c r="I133" s="168"/>
      <c r="J133" s="169">
        <f>BK133</f>
        <v>0</v>
      </c>
      <c r="K133" s="165"/>
      <c r="L133" s="170"/>
      <c r="M133" s="171"/>
      <c r="N133" s="172"/>
      <c r="O133" s="172"/>
      <c r="P133" s="173">
        <f>P134</f>
        <v>0</v>
      </c>
      <c r="Q133" s="172"/>
      <c r="R133" s="173">
        <f>R134</f>
        <v>0</v>
      </c>
      <c r="S133" s="172"/>
      <c r="T133" s="174">
        <f>T134</f>
        <v>0</v>
      </c>
      <c r="AR133" s="175" t="s">
        <v>79</v>
      </c>
      <c r="AT133" s="176" t="s">
        <v>68</v>
      </c>
      <c r="AU133" s="176" t="s">
        <v>69</v>
      </c>
      <c r="AY133" s="175" t="s">
        <v>111</v>
      </c>
      <c r="BK133" s="177">
        <f>BK134</f>
        <v>0</v>
      </c>
    </row>
    <row r="134" spans="1:65" s="12" customFormat="1" ht="22.9" customHeight="1">
      <c r="B134" s="164"/>
      <c r="C134" s="165"/>
      <c r="D134" s="166" t="s">
        <v>68</v>
      </c>
      <c r="E134" s="178" t="s">
        <v>278</v>
      </c>
      <c r="F134" s="178" t="s">
        <v>279</v>
      </c>
      <c r="G134" s="165"/>
      <c r="H134" s="165"/>
      <c r="I134" s="168"/>
      <c r="J134" s="179">
        <f>BK134</f>
        <v>0</v>
      </c>
      <c r="K134" s="165"/>
      <c r="L134" s="170"/>
      <c r="M134" s="171"/>
      <c r="N134" s="172"/>
      <c r="O134" s="172"/>
      <c r="P134" s="173">
        <f>P135</f>
        <v>0</v>
      </c>
      <c r="Q134" s="172"/>
      <c r="R134" s="173">
        <f>R135</f>
        <v>0</v>
      </c>
      <c r="S134" s="172"/>
      <c r="T134" s="174">
        <f>T135</f>
        <v>0</v>
      </c>
      <c r="AR134" s="175" t="s">
        <v>79</v>
      </c>
      <c r="AT134" s="176" t="s">
        <v>68</v>
      </c>
      <c r="AU134" s="176" t="s">
        <v>77</v>
      </c>
      <c r="AY134" s="175" t="s">
        <v>111</v>
      </c>
      <c r="BK134" s="177">
        <f>BK135</f>
        <v>0</v>
      </c>
    </row>
    <row r="135" spans="1:65" s="2" customFormat="1" ht="21.75" customHeight="1">
      <c r="A135" s="31"/>
      <c r="B135" s="32"/>
      <c r="C135" s="180" t="s">
        <v>280</v>
      </c>
      <c r="D135" s="180" t="s">
        <v>113</v>
      </c>
      <c r="E135" s="181" t="s">
        <v>281</v>
      </c>
      <c r="F135" s="182" t="s">
        <v>282</v>
      </c>
      <c r="G135" s="183" t="s">
        <v>172</v>
      </c>
      <c r="H135" s="184">
        <v>0.05</v>
      </c>
      <c r="I135" s="185"/>
      <c r="J135" s="186">
        <f>ROUND(I135*H135,2)</f>
        <v>0</v>
      </c>
      <c r="K135" s="182" t="s">
        <v>117</v>
      </c>
      <c r="L135" s="36"/>
      <c r="M135" s="203" t="s">
        <v>19</v>
      </c>
      <c r="N135" s="204" t="s">
        <v>40</v>
      </c>
      <c r="O135" s="205"/>
      <c r="P135" s="206">
        <f>O135*H135</f>
        <v>0</v>
      </c>
      <c r="Q135" s="206">
        <v>0</v>
      </c>
      <c r="R135" s="206">
        <f>Q135*H135</f>
        <v>0</v>
      </c>
      <c r="S135" s="206">
        <v>0</v>
      </c>
      <c r="T135" s="207">
        <f>S135*H135</f>
        <v>0</v>
      </c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R135" s="191" t="s">
        <v>177</v>
      </c>
      <c r="AT135" s="191" t="s">
        <v>113</v>
      </c>
      <c r="AU135" s="191" t="s">
        <v>79</v>
      </c>
      <c r="AY135" s="14" t="s">
        <v>111</v>
      </c>
      <c r="BE135" s="192">
        <f>IF(N135="základní",J135,0)</f>
        <v>0</v>
      </c>
      <c r="BF135" s="192">
        <f>IF(N135="snížená",J135,0)</f>
        <v>0</v>
      </c>
      <c r="BG135" s="192">
        <f>IF(N135="zákl. přenesená",J135,0)</f>
        <v>0</v>
      </c>
      <c r="BH135" s="192">
        <f>IF(N135="sníž. přenesená",J135,0)</f>
        <v>0</v>
      </c>
      <c r="BI135" s="192">
        <f>IF(N135="nulová",J135,0)</f>
        <v>0</v>
      </c>
      <c r="BJ135" s="14" t="s">
        <v>77</v>
      </c>
      <c r="BK135" s="192">
        <f>ROUND(I135*H135,2)</f>
        <v>0</v>
      </c>
      <c r="BL135" s="14" t="s">
        <v>177</v>
      </c>
      <c r="BM135" s="191" t="s">
        <v>283</v>
      </c>
    </row>
    <row r="136" spans="1:65" s="2" customFormat="1" ht="6.95" customHeight="1">
      <c r="A136" s="31"/>
      <c r="B136" s="44"/>
      <c r="C136" s="45"/>
      <c r="D136" s="45"/>
      <c r="E136" s="45"/>
      <c r="F136" s="45"/>
      <c r="G136" s="45"/>
      <c r="H136" s="45"/>
      <c r="I136" s="129"/>
      <c r="J136" s="45"/>
      <c r="K136" s="45"/>
      <c r="L136" s="36"/>
      <c r="M136" s="31"/>
      <c r="O136" s="31"/>
      <c r="P136" s="31"/>
      <c r="Q136" s="31"/>
      <c r="R136" s="31"/>
      <c r="S136" s="31"/>
      <c r="T136" s="31"/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</row>
  </sheetData>
  <sheetProtection algorithmName="SHA-512" hashValue="E6ORvjsgV4BxaIQSi0SIXvHyi6U2o/PRX6z7ULd4WCUL9RQGPRgo1sVOdwY9wxrEkNzPmEILKHvi8YY0KkhzoA==" saltValue="2hOz84YBLmYSi+aGvM6uR3mpL/QHebTnonMqj54EdZMS7oG+GqQRzFJfE1FCqNczgJj3PmrLlzkyPK9huLaNmA==" spinCount="100000" sheet="1" objects="1" scenarios="1" formatColumns="0" formatRows="0" autoFilter="0"/>
  <autoFilter ref="C87:K135"/>
  <mergeCells count="9">
    <mergeCell ref="E50:H50"/>
    <mergeCell ref="E78:H78"/>
    <mergeCell ref="E80:H80"/>
    <mergeCell ref="L2:V2"/>
    <mergeCell ref="E7:H7"/>
    <mergeCell ref="E9:H9"/>
    <mergeCell ref="E18:H18"/>
    <mergeCell ref="E27:H27"/>
    <mergeCell ref="E48:H48"/>
  </mergeCells>
  <pageMargins left="0.39370078740157483" right="0.39370078740157483" top="0.78740157480314965" bottom="0.39370078740157483" header="0.78740157480314965" footer="0"/>
  <pageSetup paperSize="9" scale="84" fitToHeight="100" orientation="landscape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02 - SO 02 - Přístavba, Z...</vt:lpstr>
      <vt:lpstr>'02 - SO 02 - Přístavba, Z...'!Názvy_tisku</vt:lpstr>
      <vt:lpstr>'Rekapitulace stavby'!Názvy_tisku</vt:lpstr>
      <vt:lpstr>'02 - SO 02 - Přístavba, Z...'!Oblast_tisku</vt:lpstr>
      <vt:lpstr>'Rekapitulace stavby'!Oblast_tisku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PC_Intel_i3\Karel</dc:creator>
  <cp:lastModifiedBy>Karel</cp:lastModifiedBy>
  <cp:lastPrinted>2020-06-06T09:20:14Z</cp:lastPrinted>
  <dcterms:created xsi:type="dcterms:W3CDTF">2020-06-06T08:57:42Z</dcterms:created>
  <dcterms:modified xsi:type="dcterms:W3CDTF">2020-06-06T09:24:49Z</dcterms:modified>
</cp:coreProperties>
</file>